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" activeTab="1"/>
  </bookViews>
  <sheets>
    <sheet name="Define" sheetId="1" state="hidden" r:id="rId1"/>
    <sheet name="汇总" sheetId="2" r:id="rId2"/>
  </sheets>
  <definedNames>
    <definedName name="_xlnm.Print_Titles" localSheetId="1">汇总!$1:$8</definedName>
  </definedNames>
  <calcPr calcId="144525"/>
</workbook>
</file>

<file path=xl/sharedStrings.xml><?xml version="1.0" encoding="utf-8"?>
<sst xmlns="http://schemas.openxmlformats.org/spreadsheetml/2006/main" count="303">
  <si>
    <t>ERRANGE_O=</t>
  </si>
  <si>
    <t>A1:WWK235</t>
  </si>
  <si>
    <t>ERLINESTART_O=</t>
  </si>
  <si>
    <t>ERCOLUMNSTART_O=</t>
  </si>
  <si>
    <t>ERLINEEND_O=</t>
  </si>
  <si>
    <t>ERCOLUMNEND_O=</t>
  </si>
  <si>
    <t>柞水县2018年县本级公共财政预算收支表</t>
  </si>
  <si>
    <t>单位:万元</t>
  </si>
  <si>
    <t xml:space="preserve">     款    项</t>
  </si>
  <si>
    <t>单位</t>
  </si>
  <si>
    <t>编制人数</t>
  </si>
  <si>
    <t>在职人数</t>
  </si>
  <si>
    <t>编制内车辆数</t>
  </si>
  <si>
    <t>公共财政收入</t>
  </si>
  <si>
    <t>公共财政支出</t>
  </si>
  <si>
    <t>本年支出</t>
  </si>
  <si>
    <t>结转下年</t>
  </si>
  <si>
    <t>收入合计</t>
  </si>
  <si>
    <t>财政拨款</t>
  </si>
  <si>
    <t>非税收入</t>
  </si>
  <si>
    <t>财政专户收入</t>
  </si>
  <si>
    <t>支出合计</t>
  </si>
  <si>
    <t>预算内</t>
  </si>
  <si>
    <t>财政专户</t>
  </si>
  <si>
    <t>人员经费</t>
  </si>
  <si>
    <t>公用经费</t>
  </si>
  <si>
    <t>基本支出</t>
  </si>
  <si>
    <t>项目支出</t>
  </si>
  <si>
    <t>小计</t>
  </si>
  <si>
    <t>基本
支出</t>
  </si>
  <si>
    <t>项目
支出</t>
  </si>
  <si>
    <t>财政拨款安排</t>
  </si>
  <si>
    <t>非税收入安排</t>
  </si>
  <si>
    <t>行政性收费收入</t>
  </si>
  <si>
    <t>专项
收入</t>
  </si>
  <si>
    <t>国有资产（资源）收入</t>
  </si>
  <si>
    <t>罚没
收入</t>
  </si>
  <si>
    <t>住房基金收入</t>
  </si>
  <si>
    <t>捐赠
收入</t>
  </si>
  <si>
    <t>政府性基金收入</t>
  </si>
  <si>
    <t>事业性   收费收入</t>
  </si>
  <si>
    <t>上级补助收入</t>
  </si>
  <si>
    <t>综合公用
经费</t>
  </si>
  <si>
    <t>专项
经费</t>
  </si>
  <si>
    <t>一、一般公共服务支出</t>
  </si>
  <si>
    <t xml:space="preserve">      人大事务</t>
  </si>
  <si>
    <t>人大办</t>
  </si>
  <si>
    <t xml:space="preserve">      政协事务</t>
  </si>
  <si>
    <t>政协办</t>
  </si>
  <si>
    <t xml:space="preserve">      政府办公室及相关机构事务</t>
  </si>
  <si>
    <t>政府办</t>
  </si>
  <si>
    <t>机关事务局</t>
  </si>
  <si>
    <t>信访局</t>
  </si>
  <si>
    <t>人武部</t>
  </si>
  <si>
    <t>小岭工业区管委会</t>
  </si>
  <si>
    <t>县域工业集中区管委会</t>
  </si>
  <si>
    <t xml:space="preserve">      发展与改革事务</t>
  </si>
  <si>
    <t>发改局</t>
  </si>
  <si>
    <t>招商局</t>
  </si>
  <si>
    <t>物价局</t>
  </si>
  <si>
    <t>物价所</t>
  </si>
  <si>
    <t>价格认证中心</t>
  </si>
  <si>
    <t>经贸局</t>
  </si>
  <si>
    <t xml:space="preserve">      统计信息事务</t>
  </si>
  <si>
    <t>统计局</t>
  </si>
  <si>
    <t>普查办</t>
  </si>
  <si>
    <t xml:space="preserve">      财政事务</t>
  </si>
  <si>
    <t>财政局</t>
  </si>
  <si>
    <t>农财局</t>
  </si>
  <si>
    <t>非税局</t>
  </si>
  <si>
    <t>财源办</t>
  </si>
  <si>
    <t>惠民补贴发放中心</t>
  </si>
  <si>
    <t>结算中心</t>
  </si>
  <si>
    <t>采购中心</t>
  </si>
  <si>
    <t xml:space="preserve">      税收事务</t>
  </si>
  <si>
    <t>国税局</t>
  </si>
  <si>
    <t>地税局</t>
  </si>
  <si>
    <t xml:space="preserve">      审计事务</t>
  </si>
  <si>
    <t>审计局</t>
  </si>
  <si>
    <t xml:space="preserve">      人力资源事务</t>
  </si>
  <si>
    <t>人社局</t>
  </si>
  <si>
    <t>编办</t>
  </si>
  <si>
    <t xml:space="preserve">      纪检监察事务</t>
  </si>
  <si>
    <t>纪检委</t>
  </si>
  <si>
    <t>巡察办</t>
  </si>
  <si>
    <t xml:space="preserve">      工商行政管理事务</t>
  </si>
  <si>
    <t>市场监督管理局</t>
  </si>
  <si>
    <t xml:space="preserve">      质量技术监督与检验检疫事务</t>
  </si>
  <si>
    <t xml:space="preserve">      档案事务</t>
  </si>
  <si>
    <t>档案局</t>
  </si>
  <si>
    <t xml:space="preserve">      民主党派事务及工商联事务</t>
  </si>
  <si>
    <t>工商联</t>
  </si>
  <si>
    <t xml:space="preserve">      群众团体事务</t>
  </si>
  <si>
    <t>妇联会</t>
  </si>
  <si>
    <t>共青团</t>
  </si>
  <si>
    <t>工会</t>
  </si>
  <si>
    <t xml:space="preserve">      党委办公厅（室）及相关机构事务</t>
  </si>
  <si>
    <t>县委办</t>
  </si>
  <si>
    <t>政法委</t>
  </si>
  <si>
    <t>农工部</t>
  </si>
  <si>
    <t>史志办</t>
  </si>
  <si>
    <t>机关工委</t>
  </si>
  <si>
    <t>关工办</t>
  </si>
  <si>
    <t xml:space="preserve">      组织事务</t>
  </si>
  <si>
    <t>组织部</t>
  </si>
  <si>
    <t xml:space="preserve">      宣传事务</t>
  </si>
  <si>
    <t>宣传部</t>
  </si>
  <si>
    <t xml:space="preserve">      统战事务</t>
  </si>
  <si>
    <t>统战部</t>
  </si>
  <si>
    <t>二、公共安全支出</t>
  </si>
  <si>
    <t xml:space="preserve">      公安</t>
  </si>
  <si>
    <t>公安局</t>
  </si>
  <si>
    <t>看守所</t>
  </si>
  <si>
    <t>九个派出所</t>
  </si>
  <si>
    <t>消防队</t>
  </si>
  <si>
    <t>武警中队</t>
  </si>
  <si>
    <t>交警大队</t>
  </si>
  <si>
    <t xml:space="preserve">      检察</t>
  </si>
  <si>
    <t>检察院</t>
  </si>
  <si>
    <t xml:space="preserve">      法院</t>
  </si>
  <si>
    <t>法院</t>
  </si>
  <si>
    <t xml:space="preserve">      司法</t>
  </si>
  <si>
    <t>司法局</t>
  </si>
  <si>
    <t>公证处</t>
  </si>
  <si>
    <t>三、教育支出</t>
  </si>
  <si>
    <t xml:space="preserve">    教育管理事务</t>
  </si>
  <si>
    <t>科教局</t>
  </si>
  <si>
    <t>教育督导室</t>
  </si>
  <si>
    <t>教研室</t>
  </si>
  <si>
    <t>考试中心</t>
  </si>
  <si>
    <t>青少年活动中心</t>
  </si>
  <si>
    <t>学生资助管理中心</t>
  </si>
  <si>
    <t>电教化教育中心</t>
  </si>
  <si>
    <t xml:space="preserve">    普通教育</t>
  </si>
  <si>
    <t>城区第一幼儿园</t>
  </si>
  <si>
    <t>城区第一小学</t>
  </si>
  <si>
    <t>城区第二小学</t>
  </si>
  <si>
    <t>城区第三小学</t>
  </si>
  <si>
    <t>曹坪镇中心小学</t>
  </si>
  <si>
    <t>杏坪镇中心小学</t>
  </si>
  <si>
    <t>凤凰镇中心小学</t>
  </si>
  <si>
    <t>小岭镇中心小学</t>
  </si>
  <si>
    <t>红岩寺镇中心小学</t>
  </si>
  <si>
    <t>城区第一初级中学</t>
  </si>
  <si>
    <t>城区第二初级中学</t>
  </si>
  <si>
    <t>凤镇中学</t>
  </si>
  <si>
    <t>曹坪中学</t>
  </si>
  <si>
    <t>红岩寺中学</t>
  </si>
  <si>
    <t>杏坪中学</t>
  </si>
  <si>
    <t>蔡玉窑九年制学校</t>
  </si>
  <si>
    <t>穆家庄九年制学校</t>
  </si>
  <si>
    <t>营盘镇九年制学校</t>
  </si>
  <si>
    <t>瓦房口镇九年制学校</t>
  </si>
  <si>
    <t>小岭镇九年制学校</t>
  </si>
  <si>
    <t>县中</t>
  </si>
  <si>
    <t xml:space="preserve">    职业教育</t>
  </si>
  <si>
    <t>职中</t>
  </si>
  <si>
    <t xml:space="preserve">    成人教育</t>
  </si>
  <si>
    <t>函授站</t>
  </si>
  <si>
    <t xml:space="preserve">    进修及培训</t>
  </si>
  <si>
    <t>党校</t>
  </si>
  <si>
    <t xml:space="preserve">    地方教育费附加安排的支出</t>
  </si>
  <si>
    <t>四、科学技术支出</t>
  </si>
  <si>
    <t xml:space="preserve">      科学技术管理事务</t>
  </si>
  <si>
    <t>科技局</t>
  </si>
  <si>
    <t>林特产业发展中心</t>
  </si>
  <si>
    <t xml:space="preserve">      科学技术普及</t>
  </si>
  <si>
    <t>科协</t>
  </si>
  <si>
    <t>五、文化体育与传媒支出</t>
  </si>
  <si>
    <t xml:space="preserve">      文化</t>
  </si>
  <si>
    <t>图书馆</t>
  </si>
  <si>
    <t>剧团</t>
  </si>
  <si>
    <t>文化馆</t>
  </si>
  <si>
    <t xml:space="preserve">      文物</t>
  </si>
  <si>
    <t>博物馆</t>
  </si>
  <si>
    <t xml:space="preserve">      体育</t>
  </si>
  <si>
    <t>体育运动学校</t>
  </si>
  <si>
    <t xml:space="preserve">      广播影视</t>
  </si>
  <si>
    <t>文广局</t>
  </si>
  <si>
    <t>文化执法大队</t>
  </si>
  <si>
    <t>电视台</t>
  </si>
  <si>
    <t>六、社会保障和就业支出</t>
  </si>
  <si>
    <t xml:space="preserve">      人力资源和社会保障管理事务</t>
  </si>
  <si>
    <t>就业管理局</t>
  </si>
  <si>
    <t>社保局</t>
  </si>
  <si>
    <t xml:space="preserve">      民政管理事务</t>
  </si>
  <si>
    <t>民政局</t>
  </si>
  <si>
    <t>老年学会</t>
  </si>
  <si>
    <t>老龄办</t>
  </si>
  <si>
    <t xml:space="preserve">      财政对社会保险基金补助</t>
  </si>
  <si>
    <t>养老经办中心</t>
  </si>
  <si>
    <t xml:space="preserve">      行政事业单位离退休</t>
  </si>
  <si>
    <t>老干局</t>
  </si>
  <si>
    <t xml:space="preserve">      社会福利</t>
  </si>
  <si>
    <t>殡葬殡仪所</t>
  </si>
  <si>
    <t>慈善协会</t>
  </si>
  <si>
    <t xml:space="preserve">      残疾人事业</t>
  </si>
  <si>
    <t>残联</t>
  </si>
  <si>
    <t xml:space="preserve">      红十字事业</t>
  </si>
  <si>
    <t>红十字会</t>
  </si>
  <si>
    <t>七、医疗卫生与计划生育支出</t>
  </si>
  <si>
    <t xml:space="preserve">      医疗卫生与计划生育管理事务</t>
  </si>
  <si>
    <t>卫计局</t>
  </si>
  <si>
    <t>合疗办</t>
  </si>
  <si>
    <t>爱卫会</t>
  </si>
  <si>
    <t xml:space="preserve">      公立医院</t>
  </si>
  <si>
    <t>县医院</t>
  </si>
  <si>
    <t>中医院</t>
  </si>
  <si>
    <t xml:space="preserve">      基层医疗卫生机构</t>
  </si>
  <si>
    <t>镇卫生院</t>
  </si>
  <si>
    <t xml:space="preserve">      公共卫生</t>
  </si>
  <si>
    <t>疾控中心</t>
  </si>
  <si>
    <t>妇保院</t>
  </si>
  <si>
    <t>卫生计生监督执法大队</t>
  </si>
  <si>
    <t xml:space="preserve">      计划生育事务</t>
  </si>
  <si>
    <t>妇幼保健计划生育服务中心</t>
  </si>
  <si>
    <t>乡镇计生站</t>
  </si>
  <si>
    <t xml:space="preserve">      食品和药品监督管理事务</t>
  </si>
  <si>
    <t>八、节能环保支出</t>
  </si>
  <si>
    <t xml:space="preserve">      环境保护管理事务</t>
  </si>
  <si>
    <t>环保局</t>
  </si>
  <si>
    <t>九、城乡社区支出</t>
  </si>
  <si>
    <t xml:space="preserve">       城乡社区管理事务</t>
  </si>
  <si>
    <t>住建局</t>
  </si>
  <si>
    <t>城市监察大队</t>
  </si>
  <si>
    <t>城市管理局</t>
  </si>
  <si>
    <t xml:space="preserve">       其他城乡社区事务支出</t>
  </si>
  <si>
    <t>质监站</t>
  </si>
  <si>
    <t>房管局</t>
  </si>
  <si>
    <t>墙改办</t>
  </si>
  <si>
    <t>棚改办</t>
  </si>
  <si>
    <t>城建规划站</t>
  </si>
  <si>
    <t>十、农林水支出</t>
  </si>
  <si>
    <t xml:space="preserve">       农业</t>
  </si>
  <si>
    <t>农业局</t>
  </si>
  <si>
    <t>特色产业发展中心</t>
  </si>
  <si>
    <t>农业综合执法大队</t>
  </si>
  <si>
    <t>农技培训中心</t>
  </si>
  <si>
    <t>农村能源中心</t>
  </si>
  <si>
    <t>经管站</t>
  </si>
  <si>
    <t>农产品质检站</t>
  </si>
  <si>
    <t xml:space="preserve"> </t>
  </si>
  <si>
    <t>农技推广中心</t>
  </si>
  <si>
    <t>农机推广中心</t>
  </si>
  <si>
    <t>减负办</t>
  </si>
  <si>
    <t>中药产业发展办公室</t>
  </si>
  <si>
    <t>畜牧兽医中心</t>
  </si>
  <si>
    <t xml:space="preserve">       林业</t>
  </si>
  <si>
    <t>林业局</t>
  </si>
  <si>
    <t>天保办</t>
  </si>
  <si>
    <t>退耕办</t>
  </si>
  <si>
    <t>森林公安分局</t>
  </si>
  <si>
    <t>林业派出所</t>
  </si>
  <si>
    <t>林业站</t>
  </si>
  <si>
    <t>动保站</t>
  </si>
  <si>
    <t>凤凰国有林场</t>
  </si>
  <si>
    <t>乾佑河国有林场</t>
  </si>
  <si>
    <t>六个检查站</t>
  </si>
  <si>
    <t>森防站</t>
  </si>
  <si>
    <t xml:space="preserve">       水利</t>
  </si>
  <si>
    <t>水务局</t>
  </si>
  <si>
    <t>防汛办</t>
  </si>
  <si>
    <t>水政监察大队</t>
  </si>
  <si>
    <t>水利工作站</t>
  </si>
  <si>
    <t>水产工作站</t>
  </si>
  <si>
    <t>水资办</t>
  </si>
  <si>
    <t>水利工程监督站</t>
  </si>
  <si>
    <t>水土保持工作站</t>
  </si>
  <si>
    <t xml:space="preserve">       扶贫</t>
  </si>
  <si>
    <t>扶贫局</t>
  </si>
  <si>
    <t>移民办</t>
  </si>
  <si>
    <t>世行办</t>
  </si>
  <si>
    <t>十一、交通运输支出</t>
  </si>
  <si>
    <t xml:space="preserve">       公路水路运输</t>
  </si>
  <si>
    <t>交通运输局</t>
  </si>
  <si>
    <t xml:space="preserve">       其他交通运输</t>
  </si>
  <si>
    <t>农村公路局</t>
  </si>
  <si>
    <t>运管所</t>
  </si>
  <si>
    <t>两路办</t>
  </si>
  <si>
    <t>十二、资源勘探电力信息等支出</t>
  </si>
  <si>
    <t xml:space="preserve">       安全生产监管</t>
  </si>
  <si>
    <t>安监局</t>
  </si>
  <si>
    <t>十三、商业服务业等支出</t>
  </si>
  <si>
    <t xml:space="preserve">       商业流通事务</t>
  </si>
  <si>
    <t>供销社</t>
  </si>
  <si>
    <t>盐务局</t>
  </si>
  <si>
    <t>烟草局</t>
  </si>
  <si>
    <t xml:space="preserve">       旅游业管理与服务</t>
  </si>
  <si>
    <t>旅发委</t>
  </si>
  <si>
    <t>溶洞景区管理处</t>
  </si>
  <si>
    <t>凤凰古镇管委会</t>
  </si>
  <si>
    <t>牛背梁管委会</t>
  </si>
  <si>
    <t>十四、国土海洋气象等支出</t>
  </si>
  <si>
    <t xml:space="preserve">      国土资源事务</t>
  </si>
  <si>
    <t>国土资源局</t>
  </si>
  <si>
    <t>不动产登记中心</t>
  </si>
  <si>
    <t>八个国土所</t>
  </si>
  <si>
    <t xml:space="preserve">      气象事务</t>
  </si>
  <si>
    <t>气象局</t>
  </si>
  <si>
    <t>十五、粮油物资储备支出</t>
  </si>
  <si>
    <t xml:space="preserve">       粮油事务</t>
  </si>
  <si>
    <t>粮食局</t>
  </si>
  <si>
    <t>支  出  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</si>
</sst>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26"/>
      <name val="方正小标宋简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b/>
      <sz val="12"/>
      <color rgb="FFFF0000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b/>
      <sz val="10"/>
      <color rgb="FFFF0000"/>
      <name val="宋体"/>
      <charset val="134"/>
    </font>
    <font>
      <b/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29" borderId="22" applyNumberFormat="0" applyAlignment="0" applyProtection="0">
      <alignment vertical="center"/>
    </xf>
    <xf numFmtId="0" fontId="30" fillId="29" borderId="17" applyNumberFormat="0" applyAlignment="0" applyProtection="0">
      <alignment vertical="center"/>
    </xf>
    <xf numFmtId="0" fontId="31" fillId="34" borderId="23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49" applyFont="1" applyFill="1" applyAlignment="1" applyProtection="1">
      <alignment vertical="center"/>
    </xf>
    <xf numFmtId="0" fontId="2" fillId="0" borderId="0" xfId="49" applyFont="1" applyFill="1" applyAlignment="1" applyProtection="1">
      <alignment vertical="center"/>
    </xf>
    <xf numFmtId="0" fontId="2" fillId="2" borderId="0" xfId="49" applyFont="1" applyFill="1" applyAlignment="1" applyProtection="1">
      <alignment vertical="center"/>
    </xf>
    <xf numFmtId="0" fontId="2" fillId="2" borderId="0" xfId="49" applyFill="1" applyAlignment="1" applyProtection="1">
      <alignment vertical="center"/>
    </xf>
    <xf numFmtId="0" fontId="1" fillId="2" borderId="0" xfId="49" applyFont="1" applyFill="1" applyAlignment="1" applyProtection="1">
      <alignment vertical="center"/>
    </xf>
    <xf numFmtId="0" fontId="0" fillId="0" borderId="0" xfId="50" applyFont="1" applyProtection="1">
      <alignment vertical="center"/>
    </xf>
    <xf numFmtId="0" fontId="2" fillId="0" borderId="0" xfId="49" applyFill="1" applyAlignment="1" applyProtection="1">
      <alignment vertical="center"/>
    </xf>
    <xf numFmtId="0" fontId="3" fillId="0" borderId="0" xfId="49" applyFont="1" applyFill="1" applyAlignment="1" applyProtection="1">
      <alignment vertical="center"/>
    </xf>
    <xf numFmtId="0" fontId="4" fillId="0" borderId="0" xfId="49" applyFont="1" applyFill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50" applyFont="1" applyBorder="1" applyAlignment="1" applyProtection="1">
      <alignment horizontal="center" vertical="center" textRotation="255" wrapText="1"/>
    </xf>
    <xf numFmtId="0" fontId="5" fillId="0" borderId="2" xfId="50" applyFont="1" applyBorder="1" applyAlignment="1" applyProtection="1">
      <alignment horizontal="center" vertical="center" textRotation="255"/>
    </xf>
    <xf numFmtId="0" fontId="5" fillId="0" borderId="3" xfId="49" applyFont="1" applyFill="1" applyBorder="1" applyAlignment="1" applyProtection="1">
      <alignment horizontal="center" vertical="center" textRotation="255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4" xfId="50" applyFont="1" applyBorder="1" applyAlignment="1" applyProtection="1">
      <alignment horizontal="center" vertical="center" textRotation="255" wrapText="1"/>
    </xf>
    <xf numFmtId="0" fontId="5" fillId="0" borderId="5" xfId="50" applyFont="1" applyBorder="1" applyAlignment="1" applyProtection="1">
      <alignment horizontal="center" vertical="center" textRotation="255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50" applyFont="1" applyBorder="1" applyAlignment="1" applyProtection="1">
      <alignment horizontal="center" vertical="center" textRotation="255" wrapText="1"/>
    </xf>
    <xf numFmtId="0" fontId="5" fillId="0" borderId="6" xfId="50" applyFont="1" applyBorder="1" applyAlignment="1" applyProtection="1">
      <alignment horizontal="center" vertical="center" textRotation="255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vertical="center"/>
    </xf>
    <xf numFmtId="0" fontId="5" fillId="0" borderId="3" xfId="49" applyFont="1" applyFill="1" applyBorder="1" applyAlignment="1" applyProtection="1">
      <alignment vertical="center"/>
    </xf>
    <xf numFmtId="0" fontId="5" fillId="0" borderId="3" xfId="50" applyFont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3" xfId="50" applyFont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3" xfId="50" applyFont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2" fillId="0" borderId="10" xfId="49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4" fillId="0" borderId="0" xfId="49" applyFont="1" applyFill="1" applyAlignment="1" applyProtection="1">
      <alignment vertical="center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center" vertical="center"/>
    </xf>
    <xf numFmtId="0" fontId="8" fillId="0" borderId="14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vertical="center" wrapText="1"/>
    </xf>
    <xf numFmtId="0" fontId="2" fillId="0" borderId="3" xfId="49" applyFont="1" applyFill="1" applyBorder="1" applyAlignment="1" applyProtection="1">
      <alignment vertical="center"/>
    </xf>
    <xf numFmtId="0" fontId="5" fillId="2" borderId="3" xfId="49" applyFont="1" applyFill="1" applyBorder="1" applyAlignment="1" applyProtection="1">
      <alignment vertical="center" wrapText="1"/>
    </xf>
    <xf numFmtId="0" fontId="5" fillId="2" borderId="3" xfId="49" applyFont="1" applyFill="1" applyBorder="1" applyAlignment="1" applyProtection="1">
      <alignment horizontal="center" vertical="center" wrapText="1"/>
    </xf>
    <xf numFmtId="0" fontId="5" fillId="2" borderId="3" xfId="50" applyFont="1" applyFill="1" applyBorder="1" applyAlignment="1" applyProtection="1">
      <alignment horizontal="center" vertical="center" wrapText="1"/>
    </xf>
    <xf numFmtId="0" fontId="2" fillId="2" borderId="3" xfId="49" applyFont="1" applyFill="1" applyBorder="1" applyAlignment="1" applyProtection="1">
      <alignment horizontal="center" vertical="center"/>
    </xf>
    <xf numFmtId="0" fontId="5" fillId="2" borderId="3" xfId="49" applyFont="1" applyFill="1" applyBorder="1" applyAlignment="1" applyProtection="1">
      <alignment horizontal="center" vertical="center"/>
    </xf>
    <xf numFmtId="0" fontId="5" fillId="2" borderId="3" xfId="50" applyFont="1" applyFill="1" applyBorder="1" applyAlignment="1" applyProtection="1">
      <alignment horizontal="center" vertical="center"/>
    </xf>
    <xf numFmtId="0" fontId="5" fillId="2" borderId="3" xfId="49" applyFont="1" applyFill="1" applyBorder="1" applyAlignment="1" applyProtection="1">
      <alignment horizontal="center"/>
    </xf>
    <xf numFmtId="0" fontId="2" fillId="2" borderId="3" xfId="49" applyFont="1" applyFill="1" applyBorder="1" applyAlignment="1" applyProtection="1">
      <alignment horizontal="center" vertical="center" wrapText="1"/>
    </xf>
    <xf numFmtId="0" fontId="5" fillId="2" borderId="3" xfId="49" applyFont="1" applyFill="1" applyBorder="1" applyAlignment="1" applyProtection="1">
      <alignment horizontal="left" vertical="center" wrapText="1"/>
    </xf>
    <xf numFmtId="0" fontId="5" fillId="2" borderId="3" xfId="50" applyFont="1" applyFill="1" applyBorder="1" applyAlignment="1" applyProtection="1">
      <alignment horizontal="center"/>
    </xf>
    <xf numFmtId="0" fontId="6" fillId="2" borderId="3" xfId="49" applyFont="1" applyFill="1" applyBorder="1" applyAlignment="1" applyProtection="1">
      <alignment vertical="center" wrapText="1"/>
    </xf>
    <xf numFmtId="0" fontId="2" fillId="2" borderId="3" xfId="49" applyFont="1" applyFill="1" applyBorder="1" applyAlignment="1" applyProtection="1">
      <alignment vertical="center" wrapText="1"/>
    </xf>
    <xf numFmtId="0" fontId="2" fillId="0" borderId="14" xfId="49" applyFont="1" applyFill="1" applyBorder="1" applyAlignment="1" applyProtection="1">
      <alignment horizontal="center" vertical="center" wrapText="1"/>
    </xf>
    <xf numFmtId="0" fontId="2" fillId="2" borderId="14" xfId="49" applyFont="1" applyFill="1" applyBorder="1" applyAlignment="1" applyProtection="1">
      <alignment horizontal="center" vertical="center"/>
    </xf>
    <xf numFmtId="0" fontId="2" fillId="2" borderId="10" xfId="49" applyFont="1" applyFill="1" applyBorder="1" applyAlignment="1" applyProtection="1">
      <alignment horizontal="center" vertical="center" wrapText="1"/>
    </xf>
    <xf numFmtId="0" fontId="2" fillId="2" borderId="10" xfId="49" applyFont="1" applyFill="1" applyBorder="1" applyAlignment="1" applyProtection="1">
      <alignment horizontal="center" vertical="center"/>
    </xf>
    <xf numFmtId="0" fontId="2" fillId="2" borderId="14" xfId="49" applyFont="1" applyFill="1" applyBorder="1" applyAlignment="1" applyProtection="1">
      <alignment horizontal="center" vertical="center" wrapText="1"/>
    </xf>
    <xf numFmtId="0" fontId="1" fillId="2" borderId="10" xfId="49" applyFont="1" applyFill="1" applyBorder="1" applyAlignment="1" applyProtection="1">
      <alignment horizontal="center" vertical="center" wrapText="1"/>
    </xf>
    <xf numFmtId="0" fontId="1" fillId="2" borderId="10" xfId="49" applyFont="1" applyFill="1" applyBorder="1" applyAlignment="1" applyProtection="1">
      <alignment horizontal="center" vertical="center"/>
    </xf>
    <xf numFmtId="0" fontId="8" fillId="2" borderId="3" xfId="49" applyFont="1" applyFill="1" applyBorder="1" applyAlignment="1" applyProtection="1">
      <alignment horizontal="center" vertical="center"/>
    </xf>
    <xf numFmtId="0" fontId="8" fillId="2" borderId="14" xfId="49" applyFont="1" applyFill="1" applyBorder="1" applyAlignment="1" applyProtection="1">
      <alignment horizontal="center" vertical="center" wrapText="1"/>
    </xf>
    <xf numFmtId="0" fontId="8" fillId="2" borderId="14" xfId="49" applyFont="1" applyFill="1" applyBorder="1" applyAlignment="1" applyProtection="1">
      <alignment horizontal="center" vertical="center"/>
    </xf>
    <xf numFmtId="0" fontId="10" fillId="2" borderId="3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vertical="center" wrapText="1"/>
    </xf>
    <xf numFmtId="0" fontId="7" fillId="2" borderId="3" xfId="49" applyFont="1" applyFill="1" applyBorder="1" applyAlignment="1" applyProtection="1">
      <alignment horizontal="center" vertical="center" wrapText="1"/>
    </xf>
    <xf numFmtId="0" fontId="7" fillId="2" borderId="3" xfId="50" applyFont="1" applyFill="1" applyBorder="1" applyAlignment="1" applyProtection="1">
      <alignment horizontal="center" vertical="center" wrapText="1"/>
    </xf>
    <xf numFmtId="0" fontId="1" fillId="2" borderId="3" xfId="49" applyFont="1" applyFill="1" applyBorder="1" applyAlignment="1" applyProtection="1">
      <alignment horizontal="center" vertical="center"/>
    </xf>
    <xf numFmtId="0" fontId="1" fillId="2" borderId="14" xfId="49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3" borderId="3" xfId="49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3" borderId="3" xfId="49" applyFont="1" applyFill="1" applyBorder="1" applyAlignment="1">
      <alignment horizontal="center" vertical="center"/>
    </xf>
    <xf numFmtId="0" fontId="9" fillId="2" borderId="3" xfId="49" applyFont="1" applyFill="1" applyBorder="1" applyAlignment="1" applyProtection="1">
      <alignment horizontal="center" vertical="center"/>
    </xf>
    <xf numFmtId="0" fontId="9" fillId="2" borderId="14" xfId="49" applyFont="1" applyFill="1" applyBorder="1" applyAlignment="1" applyProtection="1">
      <alignment horizontal="center" vertical="center"/>
    </xf>
    <xf numFmtId="0" fontId="5" fillId="0" borderId="0" xfId="49" applyFont="1" applyFill="1" applyAlignment="1" applyProtection="1">
      <alignment vertical="center"/>
    </xf>
    <xf numFmtId="0" fontId="5" fillId="0" borderId="3" xfId="49" applyFont="1" applyFill="1" applyBorder="1" applyAlignment="1" applyProtection="1">
      <alignment horizontal="left" vertical="center" wrapText="1"/>
    </xf>
    <xf numFmtId="0" fontId="11" fillId="0" borderId="3" xfId="49" applyFont="1" applyFill="1" applyBorder="1" applyAlignment="1" applyProtection="1">
      <alignment horizontal="center" vertical="center" wrapText="1"/>
    </xf>
    <xf numFmtId="0" fontId="7" fillId="0" borderId="3" xfId="50" applyFont="1" applyFill="1" applyBorder="1" applyAlignment="1" applyProtection="1">
      <alignment horizontal="center" vertical="center" wrapText="1"/>
    </xf>
    <xf numFmtId="0" fontId="0" fillId="0" borderId="0" xfId="50" applyFont="1" applyFill="1" applyBorder="1" applyProtection="1">
      <alignment vertical="center"/>
    </xf>
    <xf numFmtId="4" fontId="2" fillId="0" borderId="10" xfId="51" applyNumberFormat="1" applyFont="1" applyFill="1" applyBorder="1" applyAlignment="1" applyProtection="1">
      <alignment horizontal="center" vertical="center" wrapText="1"/>
    </xf>
    <xf numFmtId="4" fontId="2" fillId="0" borderId="15" xfId="51" applyNumberFormat="1" applyFont="1" applyFill="1" applyBorder="1" applyAlignment="1" applyProtection="1">
      <alignment horizontal="center" vertical="center" wrapText="1"/>
    </xf>
    <xf numFmtId="0" fontId="2" fillId="0" borderId="10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16年部门预算表(工资股)）" xfId="50"/>
    <cellStyle name="常规 3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"/>
  <sheetViews>
    <sheetView workbookViewId="0">
      <selection activeCell="A1" sqref="A1"/>
    </sheetView>
  </sheetViews>
  <sheetFormatPr defaultColWidth="9" defaultRowHeight="13.5" outlineLevelRow="5" outlineLevelCol="1"/>
  <sheetData>
    <row r="2" spans="1:2">
      <c r="A2" t="s">
        <v>0</v>
      </c>
      <c r="B2" t="s">
        <v>1</v>
      </c>
    </row>
    <row r="3" spans="1:2">
      <c r="A3" t="s">
        <v>2</v>
      </c>
      <c r="B3">
        <v>1</v>
      </c>
    </row>
    <row r="4" spans="1:2">
      <c r="A4" t="s">
        <v>3</v>
      </c>
      <c r="B4">
        <v>1</v>
      </c>
    </row>
    <row r="5" spans="1:2">
      <c r="A5" t="s">
        <v>4</v>
      </c>
      <c r="B5">
        <v>0</v>
      </c>
    </row>
    <row r="6" spans="1:2">
      <c r="A6" t="s">
        <v>5</v>
      </c>
      <c r="B6">
        <v>621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34"/>
  <sheetViews>
    <sheetView tabSelected="1" zoomScale="70" zoomScaleNormal="70" workbookViewId="0">
      <pane xSplit="2" ySplit="9" topLeftCell="C109" activePane="bottomRight" state="frozen"/>
      <selection/>
      <selection pane="topRight"/>
      <selection pane="bottomLeft"/>
      <selection pane="bottomRight" activeCell="G112" sqref="G112"/>
    </sheetView>
  </sheetViews>
  <sheetFormatPr defaultColWidth="9" defaultRowHeight="14.25"/>
  <cols>
    <col min="1" max="1" width="27" style="2" customWidth="1"/>
    <col min="2" max="2" width="18.75" style="2" customWidth="1"/>
    <col min="3" max="3" width="6.13333333333333" style="6" hidden="1" customWidth="1"/>
    <col min="4" max="4" width="5.75" style="6" hidden="1" customWidth="1"/>
    <col min="5" max="5" width="5.75" style="2" hidden="1" customWidth="1"/>
    <col min="6" max="7" width="12.1416666666667" style="2" customWidth="1"/>
    <col min="8" max="8" width="8.5" style="2" customWidth="1"/>
    <col min="9" max="10" width="8.74166666666667" style="2" customWidth="1"/>
    <col min="11" max="11" width="9.99166666666667" style="2" customWidth="1"/>
    <col min="12" max="12" width="7.25" style="2" customWidth="1"/>
    <col min="13" max="13" width="6.63333333333333" style="2" hidden="1" customWidth="1"/>
    <col min="14" max="14" width="6.78333333333333" style="2" customWidth="1"/>
    <col min="15" max="15" width="6.88333333333333" style="2" customWidth="1"/>
    <col min="16" max="16" width="10.5333333333333" style="2" customWidth="1"/>
    <col min="17" max="17" width="7.88333333333333" style="2" customWidth="1"/>
    <col min="18" max="18" width="8.74166666666667" style="2" customWidth="1"/>
    <col min="19" max="20" width="10.7083333333333" style="2" customWidth="1"/>
    <col min="21" max="21" width="10.8833333333333" style="2" customWidth="1"/>
    <col min="22" max="22" width="10.7166666666667" style="2" customWidth="1"/>
    <col min="23" max="23" width="11.775" style="2" customWidth="1"/>
    <col min="24" max="24" width="8.38333333333333" style="2" customWidth="1"/>
    <col min="25" max="25" width="9.80833333333333" style="2" customWidth="1"/>
    <col min="26" max="26" width="8.55833333333333" style="2" customWidth="1"/>
    <col min="27" max="27" width="8.575" style="2" customWidth="1"/>
    <col min="28" max="28" width="10.8916666666667" style="2" customWidth="1"/>
    <col min="29" max="29" width="8.925" style="2" customWidth="1"/>
    <col min="30" max="30" width="7.14166666666667" style="2" customWidth="1"/>
    <col min="31" max="31" width="12.5" style="2" hidden="1" customWidth="1"/>
    <col min="32" max="32" width="12.6333333333333" style="2" hidden="1" customWidth="1"/>
    <col min="33" max="33" width="11.1333333333333" style="2" hidden="1" customWidth="1"/>
    <col min="34" max="34" width="0.383333333333333" style="2" hidden="1" customWidth="1"/>
    <col min="35" max="257" width="9" style="7"/>
    <col min="258" max="258" width="27" style="7" customWidth="1"/>
    <col min="259" max="259" width="20.6333333333333" style="7" customWidth="1"/>
    <col min="260" max="260" width="6.13333333333333" style="7" customWidth="1"/>
    <col min="261" max="262" width="5.75" style="7" customWidth="1"/>
    <col min="263" max="263" width="10.25" style="7" customWidth="1"/>
    <col min="264" max="264" width="10.75" style="7" customWidth="1"/>
    <col min="265" max="265" width="8.5" style="7" customWidth="1"/>
    <col min="266" max="266" width="7" style="7" customWidth="1"/>
    <col min="267" max="267" width="6.38333333333333" style="7" customWidth="1"/>
    <col min="268" max="268" width="8.38333333333333" style="7" customWidth="1"/>
    <col min="269" max="269" width="7.25" style="7" customWidth="1"/>
    <col min="270" max="270" width="6.63333333333333" style="7" customWidth="1"/>
    <col min="271" max="271" width="6.88333333333333" style="7" customWidth="1"/>
    <col min="272" max="272" width="7.25" style="7" customWidth="1"/>
    <col min="273" max="273" width="7.88333333333333" style="7" customWidth="1"/>
    <col min="274" max="274" width="7" style="7" customWidth="1"/>
    <col min="275" max="277" width="10.3833333333333" style="7" customWidth="1"/>
    <col min="278" max="278" width="8.13333333333333" style="7" customWidth="1"/>
    <col min="279" max="279" width="9.25" style="7" customWidth="1"/>
    <col min="280" max="280" width="7.38333333333333" style="7" customWidth="1"/>
    <col min="281" max="281" width="8.13333333333333" style="7" customWidth="1"/>
    <col min="282" max="282" width="6.88333333333333" style="7" customWidth="1"/>
    <col min="283" max="283" width="8.13333333333333" style="7" customWidth="1"/>
    <col min="284" max="284" width="7.25" style="7" customWidth="1"/>
    <col min="285" max="286" width="5.75" style="7" customWidth="1"/>
    <col min="287" max="290" width="9" style="7" hidden="1" customWidth="1"/>
    <col min="291" max="513" width="9" style="7"/>
    <col min="514" max="514" width="27" style="7" customWidth="1"/>
    <col min="515" max="515" width="20.6333333333333" style="7" customWidth="1"/>
    <col min="516" max="516" width="6.13333333333333" style="7" customWidth="1"/>
    <col min="517" max="518" width="5.75" style="7" customWidth="1"/>
    <col min="519" max="519" width="10.25" style="7" customWidth="1"/>
    <col min="520" max="520" width="10.75" style="7" customWidth="1"/>
    <col min="521" max="521" width="8.5" style="7" customWidth="1"/>
    <col min="522" max="522" width="7" style="7" customWidth="1"/>
    <col min="523" max="523" width="6.38333333333333" style="7" customWidth="1"/>
    <col min="524" max="524" width="8.38333333333333" style="7" customWidth="1"/>
    <col min="525" max="525" width="7.25" style="7" customWidth="1"/>
    <col min="526" max="526" width="6.63333333333333" style="7" customWidth="1"/>
    <col min="527" max="527" width="6.88333333333333" style="7" customWidth="1"/>
    <col min="528" max="528" width="7.25" style="7" customWidth="1"/>
    <col min="529" max="529" width="7.88333333333333" style="7" customWidth="1"/>
    <col min="530" max="530" width="7" style="7" customWidth="1"/>
    <col min="531" max="533" width="10.3833333333333" style="7" customWidth="1"/>
    <col min="534" max="534" width="8.13333333333333" style="7" customWidth="1"/>
    <col min="535" max="535" width="9.25" style="7" customWidth="1"/>
    <col min="536" max="536" width="7.38333333333333" style="7" customWidth="1"/>
    <col min="537" max="537" width="8.13333333333333" style="7" customWidth="1"/>
    <col min="538" max="538" width="6.88333333333333" style="7" customWidth="1"/>
    <col min="539" max="539" width="8.13333333333333" style="7" customWidth="1"/>
    <col min="540" max="540" width="7.25" style="7" customWidth="1"/>
    <col min="541" max="542" width="5.75" style="7" customWidth="1"/>
    <col min="543" max="546" width="9" style="7" hidden="1" customWidth="1"/>
    <col min="547" max="769" width="9" style="7"/>
    <col min="770" max="770" width="27" style="7" customWidth="1"/>
    <col min="771" max="771" width="20.6333333333333" style="7" customWidth="1"/>
    <col min="772" max="772" width="6.13333333333333" style="7" customWidth="1"/>
    <col min="773" max="774" width="5.75" style="7" customWidth="1"/>
    <col min="775" max="775" width="10.25" style="7" customWidth="1"/>
    <col min="776" max="776" width="10.75" style="7" customWidth="1"/>
    <col min="777" max="777" width="8.5" style="7" customWidth="1"/>
    <col min="778" max="778" width="7" style="7" customWidth="1"/>
    <col min="779" max="779" width="6.38333333333333" style="7" customWidth="1"/>
    <col min="780" max="780" width="8.38333333333333" style="7" customWidth="1"/>
    <col min="781" max="781" width="7.25" style="7" customWidth="1"/>
    <col min="782" max="782" width="6.63333333333333" style="7" customWidth="1"/>
    <col min="783" max="783" width="6.88333333333333" style="7" customWidth="1"/>
    <col min="784" max="784" width="7.25" style="7" customWidth="1"/>
    <col min="785" max="785" width="7.88333333333333" style="7" customWidth="1"/>
    <col min="786" max="786" width="7" style="7" customWidth="1"/>
    <col min="787" max="789" width="10.3833333333333" style="7" customWidth="1"/>
    <col min="790" max="790" width="8.13333333333333" style="7" customWidth="1"/>
    <col min="791" max="791" width="9.25" style="7" customWidth="1"/>
    <col min="792" max="792" width="7.38333333333333" style="7" customWidth="1"/>
    <col min="793" max="793" width="8.13333333333333" style="7" customWidth="1"/>
    <col min="794" max="794" width="6.88333333333333" style="7" customWidth="1"/>
    <col min="795" max="795" width="8.13333333333333" style="7" customWidth="1"/>
    <col min="796" max="796" width="7.25" style="7" customWidth="1"/>
    <col min="797" max="798" width="5.75" style="7" customWidth="1"/>
    <col min="799" max="802" width="9" style="7" hidden="1" customWidth="1"/>
    <col min="803" max="1025" width="9" style="7"/>
    <col min="1026" max="1026" width="27" style="7" customWidth="1"/>
    <col min="1027" max="1027" width="20.6333333333333" style="7" customWidth="1"/>
    <col min="1028" max="1028" width="6.13333333333333" style="7" customWidth="1"/>
    <col min="1029" max="1030" width="5.75" style="7" customWidth="1"/>
    <col min="1031" max="1031" width="10.25" style="7" customWidth="1"/>
    <col min="1032" max="1032" width="10.75" style="7" customWidth="1"/>
    <col min="1033" max="1033" width="8.5" style="7" customWidth="1"/>
    <col min="1034" max="1034" width="7" style="7" customWidth="1"/>
    <col min="1035" max="1035" width="6.38333333333333" style="7" customWidth="1"/>
    <col min="1036" max="1036" width="8.38333333333333" style="7" customWidth="1"/>
    <col min="1037" max="1037" width="7.25" style="7" customWidth="1"/>
    <col min="1038" max="1038" width="6.63333333333333" style="7" customWidth="1"/>
    <col min="1039" max="1039" width="6.88333333333333" style="7" customWidth="1"/>
    <col min="1040" max="1040" width="7.25" style="7" customWidth="1"/>
    <col min="1041" max="1041" width="7.88333333333333" style="7" customWidth="1"/>
    <col min="1042" max="1042" width="7" style="7" customWidth="1"/>
    <col min="1043" max="1045" width="10.3833333333333" style="7" customWidth="1"/>
    <col min="1046" max="1046" width="8.13333333333333" style="7" customWidth="1"/>
    <col min="1047" max="1047" width="9.25" style="7" customWidth="1"/>
    <col min="1048" max="1048" width="7.38333333333333" style="7" customWidth="1"/>
    <col min="1049" max="1049" width="8.13333333333333" style="7" customWidth="1"/>
    <col min="1050" max="1050" width="6.88333333333333" style="7" customWidth="1"/>
    <col min="1051" max="1051" width="8.13333333333333" style="7" customWidth="1"/>
    <col min="1052" max="1052" width="7.25" style="7" customWidth="1"/>
    <col min="1053" max="1054" width="5.75" style="7" customWidth="1"/>
    <col min="1055" max="1058" width="9" style="7" hidden="1" customWidth="1"/>
    <col min="1059" max="1281" width="9" style="7"/>
    <col min="1282" max="1282" width="27" style="7" customWidth="1"/>
    <col min="1283" max="1283" width="20.6333333333333" style="7" customWidth="1"/>
    <col min="1284" max="1284" width="6.13333333333333" style="7" customWidth="1"/>
    <col min="1285" max="1286" width="5.75" style="7" customWidth="1"/>
    <col min="1287" max="1287" width="10.25" style="7" customWidth="1"/>
    <col min="1288" max="1288" width="10.75" style="7" customWidth="1"/>
    <col min="1289" max="1289" width="8.5" style="7" customWidth="1"/>
    <col min="1290" max="1290" width="7" style="7" customWidth="1"/>
    <col min="1291" max="1291" width="6.38333333333333" style="7" customWidth="1"/>
    <col min="1292" max="1292" width="8.38333333333333" style="7" customWidth="1"/>
    <col min="1293" max="1293" width="7.25" style="7" customWidth="1"/>
    <col min="1294" max="1294" width="6.63333333333333" style="7" customWidth="1"/>
    <col min="1295" max="1295" width="6.88333333333333" style="7" customWidth="1"/>
    <col min="1296" max="1296" width="7.25" style="7" customWidth="1"/>
    <col min="1297" max="1297" width="7.88333333333333" style="7" customWidth="1"/>
    <col min="1298" max="1298" width="7" style="7" customWidth="1"/>
    <col min="1299" max="1301" width="10.3833333333333" style="7" customWidth="1"/>
    <col min="1302" max="1302" width="8.13333333333333" style="7" customWidth="1"/>
    <col min="1303" max="1303" width="9.25" style="7" customWidth="1"/>
    <col min="1304" max="1304" width="7.38333333333333" style="7" customWidth="1"/>
    <col min="1305" max="1305" width="8.13333333333333" style="7" customWidth="1"/>
    <col min="1306" max="1306" width="6.88333333333333" style="7" customWidth="1"/>
    <col min="1307" max="1307" width="8.13333333333333" style="7" customWidth="1"/>
    <col min="1308" max="1308" width="7.25" style="7" customWidth="1"/>
    <col min="1309" max="1310" width="5.75" style="7" customWidth="1"/>
    <col min="1311" max="1314" width="9" style="7" hidden="1" customWidth="1"/>
    <col min="1315" max="1537" width="9" style="7"/>
    <col min="1538" max="1538" width="27" style="7" customWidth="1"/>
    <col min="1539" max="1539" width="20.6333333333333" style="7" customWidth="1"/>
    <col min="1540" max="1540" width="6.13333333333333" style="7" customWidth="1"/>
    <col min="1541" max="1542" width="5.75" style="7" customWidth="1"/>
    <col min="1543" max="1543" width="10.25" style="7" customWidth="1"/>
    <col min="1544" max="1544" width="10.75" style="7" customWidth="1"/>
    <col min="1545" max="1545" width="8.5" style="7" customWidth="1"/>
    <col min="1546" max="1546" width="7" style="7" customWidth="1"/>
    <col min="1547" max="1547" width="6.38333333333333" style="7" customWidth="1"/>
    <col min="1548" max="1548" width="8.38333333333333" style="7" customWidth="1"/>
    <col min="1549" max="1549" width="7.25" style="7" customWidth="1"/>
    <col min="1550" max="1550" width="6.63333333333333" style="7" customWidth="1"/>
    <col min="1551" max="1551" width="6.88333333333333" style="7" customWidth="1"/>
    <col min="1552" max="1552" width="7.25" style="7" customWidth="1"/>
    <col min="1553" max="1553" width="7.88333333333333" style="7" customWidth="1"/>
    <col min="1554" max="1554" width="7" style="7" customWidth="1"/>
    <col min="1555" max="1557" width="10.3833333333333" style="7" customWidth="1"/>
    <col min="1558" max="1558" width="8.13333333333333" style="7" customWidth="1"/>
    <col min="1559" max="1559" width="9.25" style="7" customWidth="1"/>
    <col min="1560" max="1560" width="7.38333333333333" style="7" customWidth="1"/>
    <col min="1561" max="1561" width="8.13333333333333" style="7" customWidth="1"/>
    <col min="1562" max="1562" width="6.88333333333333" style="7" customWidth="1"/>
    <col min="1563" max="1563" width="8.13333333333333" style="7" customWidth="1"/>
    <col min="1564" max="1564" width="7.25" style="7" customWidth="1"/>
    <col min="1565" max="1566" width="5.75" style="7" customWidth="1"/>
    <col min="1567" max="1570" width="9" style="7" hidden="1" customWidth="1"/>
    <col min="1571" max="1793" width="9" style="7"/>
    <col min="1794" max="1794" width="27" style="7" customWidth="1"/>
    <col min="1795" max="1795" width="20.6333333333333" style="7" customWidth="1"/>
    <col min="1796" max="1796" width="6.13333333333333" style="7" customWidth="1"/>
    <col min="1797" max="1798" width="5.75" style="7" customWidth="1"/>
    <col min="1799" max="1799" width="10.25" style="7" customWidth="1"/>
    <col min="1800" max="1800" width="10.75" style="7" customWidth="1"/>
    <col min="1801" max="1801" width="8.5" style="7" customWidth="1"/>
    <col min="1802" max="1802" width="7" style="7" customWidth="1"/>
    <col min="1803" max="1803" width="6.38333333333333" style="7" customWidth="1"/>
    <col min="1804" max="1804" width="8.38333333333333" style="7" customWidth="1"/>
    <col min="1805" max="1805" width="7.25" style="7" customWidth="1"/>
    <col min="1806" max="1806" width="6.63333333333333" style="7" customWidth="1"/>
    <col min="1807" max="1807" width="6.88333333333333" style="7" customWidth="1"/>
    <col min="1808" max="1808" width="7.25" style="7" customWidth="1"/>
    <col min="1809" max="1809" width="7.88333333333333" style="7" customWidth="1"/>
    <col min="1810" max="1810" width="7" style="7" customWidth="1"/>
    <col min="1811" max="1813" width="10.3833333333333" style="7" customWidth="1"/>
    <col min="1814" max="1814" width="8.13333333333333" style="7" customWidth="1"/>
    <col min="1815" max="1815" width="9.25" style="7" customWidth="1"/>
    <col min="1816" max="1816" width="7.38333333333333" style="7" customWidth="1"/>
    <col min="1817" max="1817" width="8.13333333333333" style="7" customWidth="1"/>
    <col min="1818" max="1818" width="6.88333333333333" style="7" customWidth="1"/>
    <col min="1819" max="1819" width="8.13333333333333" style="7" customWidth="1"/>
    <col min="1820" max="1820" width="7.25" style="7" customWidth="1"/>
    <col min="1821" max="1822" width="5.75" style="7" customWidth="1"/>
    <col min="1823" max="1826" width="9" style="7" hidden="1" customWidth="1"/>
    <col min="1827" max="2049" width="9" style="7"/>
    <col min="2050" max="2050" width="27" style="7" customWidth="1"/>
    <col min="2051" max="2051" width="20.6333333333333" style="7" customWidth="1"/>
    <col min="2052" max="2052" width="6.13333333333333" style="7" customWidth="1"/>
    <col min="2053" max="2054" width="5.75" style="7" customWidth="1"/>
    <col min="2055" max="2055" width="10.25" style="7" customWidth="1"/>
    <col min="2056" max="2056" width="10.75" style="7" customWidth="1"/>
    <col min="2057" max="2057" width="8.5" style="7" customWidth="1"/>
    <col min="2058" max="2058" width="7" style="7" customWidth="1"/>
    <col min="2059" max="2059" width="6.38333333333333" style="7" customWidth="1"/>
    <col min="2060" max="2060" width="8.38333333333333" style="7" customWidth="1"/>
    <col min="2061" max="2061" width="7.25" style="7" customWidth="1"/>
    <col min="2062" max="2062" width="6.63333333333333" style="7" customWidth="1"/>
    <col min="2063" max="2063" width="6.88333333333333" style="7" customWidth="1"/>
    <col min="2064" max="2064" width="7.25" style="7" customWidth="1"/>
    <col min="2065" max="2065" width="7.88333333333333" style="7" customWidth="1"/>
    <col min="2066" max="2066" width="7" style="7" customWidth="1"/>
    <col min="2067" max="2069" width="10.3833333333333" style="7" customWidth="1"/>
    <col min="2070" max="2070" width="8.13333333333333" style="7" customWidth="1"/>
    <col min="2071" max="2071" width="9.25" style="7" customWidth="1"/>
    <col min="2072" max="2072" width="7.38333333333333" style="7" customWidth="1"/>
    <col min="2073" max="2073" width="8.13333333333333" style="7" customWidth="1"/>
    <col min="2074" max="2074" width="6.88333333333333" style="7" customWidth="1"/>
    <col min="2075" max="2075" width="8.13333333333333" style="7" customWidth="1"/>
    <col min="2076" max="2076" width="7.25" style="7" customWidth="1"/>
    <col min="2077" max="2078" width="5.75" style="7" customWidth="1"/>
    <col min="2079" max="2082" width="9" style="7" hidden="1" customWidth="1"/>
    <col min="2083" max="2305" width="9" style="7"/>
    <col min="2306" max="2306" width="27" style="7" customWidth="1"/>
    <col min="2307" max="2307" width="20.6333333333333" style="7" customWidth="1"/>
    <col min="2308" max="2308" width="6.13333333333333" style="7" customWidth="1"/>
    <col min="2309" max="2310" width="5.75" style="7" customWidth="1"/>
    <col min="2311" max="2311" width="10.25" style="7" customWidth="1"/>
    <col min="2312" max="2312" width="10.75" style="7" customWidth="1"/>
    <col min="2313" max="2313" width="8.5" style="7" customWidth="1"/>
    <col min="2314" max="2314" width="7" style="7" customWidth="1"/>
    <col min="2315" max="2315" width="6.38333333333333" style="7" customWidth="1"/>
    <col min="2316" max="2316" width="8.38333333333333" style="7" customWidth="1"/>
    <col min="2317" max="2317" width="7.25" style="7" customWidth="1"/>
    <col min="2318" max="2318" width="6.63333333333333" style="7" customWidth="1"/>
    <col min="2319" max="2319" width="6.88333333333333" style="7" customWidth="1"/>
    <col min="2320" max="2320" width="7.25" style="7" customWidth="1"/>
    <col min="2321" max="2321" width="7.88333333333333" style="7" customWidth="1"/>
    <col min="2322" max="2322" width="7" style="7" customWidth="1"/>
    <col min="2323" max="2325" width="10.3833333333333" style="7" customWidth="1"/>
    <col min="2326" max="2326" width="8.13333333333333" style="7" customWidth="1"/>
    <col min="2327" max="2327" width="9.25" style="7" customWidth="1"/>
    <col min="2328" max="2328" width="7.38333333333333" style="7" customWidth="1"/>
    <col min="2329" max="2329" width="8.13333333333333" style="7" customWidth="1"/>
    <col min="2330" max="2330" width="6.88333333333333" style="7" customWidth="1"/>
    <col min="2331" max="2331" width="8.13333333333333" style="7" customWidth="1"/>
    <col min="2332" max="2332" width="7.25" style="7" customWidth="1"/>
    <col min="2333" max="2334" width="5.75" style="7" customWidth="1"/>
    <col min="2335" max="2338" width="9" style="7" hidden="1" customWidth="1"/>
    <col min="2339" max="2561" width="9" style="7"/>
    <col min="2562" max="2562" width="27" style="7" customWidth="1"/>
    <col min="2563" max="2563" width="20.6333333333333" style="7" customWidth="1"/>
    <col min="2564" max="2564" width="6.13333333333333" style="7" customWidth="1"/>
    <col min="2565" max="2566" width="5.75" style="7" customWidth="1"/>
    <col min="2567" max="2567" width="10.25" style="7" customWidth="1"/>
    <col min="2568" max="2568" width="10.75" style="7" customWidth="1"/>
    <col min="2569" max="2569" width="8.5" style="7" customWidth="1"/>
    <col min="2570" max="2570" width="7" style="7" customWidth="1"/>
    <col min="2571" max="2571" width="6.38333333333333" style="7" customWidth="1"/>
    <col min="2572" max="2572" width="8.38333333333333" style="7" customWidth="1"/>
    <col min="2573" max="2573" width="7.25" style="7" customWidth="1"/>
    <col min="2574" max="2574" width="6.63333333333333" style="7" customWidth="1"/>
    <col min="2575" max="2575" width="6.88333333333333" style="7" customWidth="1"/>
    <col min="2576" max="2576" width="7.25" style="7" customWidth="1"/>
    <col min="2577" max="2577" width="7.88333333333333" style="7" customWidth="1"/>
    <col min="2578" max="2578" width="7" style="7" customWidth="1"/>
    <col min="2579" max="2581" width="10.3833333333333" style="7" customWidth="1"/>
    <col min="2582" max="2582" width="8.13333333333333" style="7" customWidth="1"/>
    <col min="2583" max="2583" width="9.25" style="7" customWidth="1"/>
    <col min="2584" max="2584" width="7.38333333333333" style="7" customWidth="1"/>
    <col min="2585" max="2585" width="8.13333333333333" style="7" customWidth="1"/>
    <col min="2586" max="2586" width="6.88333333333333" style="7" customWidth="1"/>
    <col min="2587" max="2587" width="8.13333333333333" style="7" customWidth="1"/>
    <col min="2588" max="2588" width="7.25" style="7" customWidth="1"/>
    <col min="2589" max="2590" width="5.75" style="7" customWidth="1"/>
    <col min="2591" max="2594" width="9" style="7" hidden="1" customWidth="1"/>
    <col min="2595" max="2817" width="9" style="7"/>
    <col min="2818" max="2818" width="27" style="7" customWidth="1"/>
    <col min="2819" max="2819" width="20.6333333333333" style="7" customWidth="1"/>
    <col min="2820" max="2820" width="6.13333333333333" style="7" customWidth="1"/>
    <col min="2821" max="2822" width="5.75" style="7" customWidth="1"/>
    <col min="2823" max="2823" width="10.25" style="7" customWidth="1"/>
    <col min="2824" max="2824" width="10.75" style="7" customWidth="1"/>
    <col min="2825" max="2825" width="8.5" style="7" customWidth="1"/>
    <col min="2826" max="2826" width="7" style="7" customWidth="1"/>
    <col min="2827" max="2827" width="6.38333333333333" style="7" customWidth="1"/>
    <col min="2828" max="2828" width="8.38333333333333" style="7" customWidth="1"/>
    <col min="2829" max="2829" width="7.25" style="7" customWidth="1"/>
    <col min="2830" max="2830" width="6.63333333333333" style="7" customWidth="1"/>
    <col min="2831" max="2831" width="6.88333333333333" style="7" customWidth="1"/>
    <col min="2832" max="2832" width="7.25" style="7" customWidth="1"/>
    <col min="2833" max="2833" width="7.88333333333333" style="7" customWidth="1"/>
    <col min="2834" max="2834" width="7" style="7" customWidth="1"/>
    <col min="2835" max="2837" width="10.3833333333333" style="7" customWidth="1"/>
    <col min="2838" max="2838" width="8.13333333333333" style="7" customWidth="1"/>
    <col min="2839" max="2839" width="9.25" style="7" customWidth="1"/>
    <col min="2840" max="2840" width="7.38333333333333" style="7" customWidth="1"/>
    <col min="2841" max="2841" width="8.13333333333333" style="7" customWidth="1"/>
    <col min="2842" max="2842" width="6.88333333333333" style="7" customWidth="1"/>
    <col min="2843" max="2843" width="8.13333333333333" style="7" customWidth="1"/>
    <col min="2844" max="2844" width="7.25" style="7" customWidth="1"/>
    <col min="2845" max="2846" width="5.75" style="7" customWidth="1"/>
    <col min="2847" max="2850" width="9" style="7" hidden="1" customWidth="1"/>
    <col min="2851" max="3073" width="9" style="7"/>
    <col min="3074" max="3074" width="27" style="7" customWidth="1"/>
    <col min="3075" max="3075" width="20.6333333333333" style="7" customWidth="1"/>
    <col min="3076" max="3076" width="6.13333333333333" style="7" customWidth="1"/>
    <col min="3077" max="3078" width="5.75" style="7" customWidth="1"/>
    <col min="3079" max="3079" width="10.25" style="7" customWidth="1"/>
    <col min="3080" max="3080" width="10.75" style="7" customWidth="1"/>
    <col min="3081" max="3081" width="8.5" style="7" customWidth="1"/>
    <col min="3082" max="3082" width="7" style="7" customWidth="1"/>
    <col min="3083" max="3083" width="6.38333333333333" style="7" customWidth="1"/>
    <col min="3084" max="3084" width="8.38333333333333" style="7" customWidth="1"/>
    <col min="3085" max="3085" width="7.25" style="7" customWidth="1"/>
    <col min="3086" max="3086" width="6.63333333333333" style="7" customWidth="1"/>
    <col min="3087" max="3087" width="6.88333333333333" style="7" customWidth="1"/>
    <col min="3088" max="3088" width="7.25" style="7" customWidth="1"/>
    <col min="3089" max="3089" width="7.88333333333333" style="7" customWidth="1"/>
    <col min="3090" max="3090" width="7" style="7" customWidth="1"/>
    <col min="3091" max="3093" width="10.3833333333333" style="7" customWidth="1"/>
    <col min="3094" max="3094" width="8.13333333333333" style="7" customWidth="1"/>
    <col min="3095" max="3095" width="9.25" style="7" customWidth="1"/>
    <col min="3096" max="3096" width="7.38333333333333" style="7" customWidth="1"/>
    <col min="3097" max="3097" width="8.13333333333333" style="7" customWidth="1"/>
    <col min="3098" max="3098" width="6.88333333333333" style="7" customWidth="1"/>
    <col min="3099" max="3099" width="8.13333333333333" style="7" customWidth="1"/>
    <col min="3100" max="3100" width="7.25" style="7" customWidth="1"/>
    <col min="3101" max="3102" width="5.75" style="7" customWidth="1"/>
    <col min="3103" max="3106" width="9" style="7" hidden="1" customWidth="1"/>
    <col min="3107" max="3329" width="9" style="7"/>
    <col min="3330" max="3330" width="27" style="7" customWidth="1"/>
    <col min="3331" max="3331" width="20.6333333333333" style="7" customWidth="1"/>
    <col min="3332" max="3332" width="6.13333333333333" style="7" customWidth="1"/>
    <col min="3333" max="3334" width="5.75" style="7" customWidth="1"/>
    <col min="3335" max="3335" width="10.25" style="7" customWidth="1"/>
    <col min="3336" max="3336" width="10.75" style="7" customWidth="1"/>
    <col min="3337" max="3337" width="8.5" style="7" customWidth="1"/>
    <col min="3338" max="3338" width="7" style="7" customWidth="1"/>
    <col min="3339" max="3339" width="6.38333333333333" style="7" customWidth="1"/>
    <col min="3340" max="3340" width="8.38333333333333" style="7" customWidth="1"/>
    <col min="3341" max="3341" width="7.25" style="7" customWidth="1"/>
    <col min="3342" max="3342" width="6.63333333333333" style="7" customWidth="1"/>
    <col min="3343" max="3343" width="6.88333333333333" style="7" customWidth="1"/>
    <col min="3344" max="3344" width="7.25" style="7" customWidth="1"/>
    <col min="3345" max="3345" width="7.88333333333333" style="7" customWidth="1"/>
    <col min="3346" max="3346" width="7" style="7" customWidth="1"/>
    <col min="3347" max="3349" width="10.3833333333333" style="7" customWidth="1"/>
    <col min="3350" max="3350" width="8.13333333333333" style="7" customWidth="1"/>
    <col min="3351" max="3351" width="9.25" style="7" customWidth="1"/>
    <col min="3352" max="3352" width="7.38333333333333" style="7" customWidth="1"/>
    <col min="3353" max="3353" width="8.13333333333333" style="7" customWidth="1"/>
    <col min="3354" max="3354" width="6.88333333333333" style="7" customWidth="1"/>
    <col min="3355" max="3355" width="8.13333333333333" style="7" customWidth="1"/>
    <col min="3356" max="3356" width="7.25" style="7" customWidth="1"/>
    <col min="3357" max="3358" width="5.75" style="7" customWidth="1"/>
    <col min="3359" max="3362" width="9" style="7" hidden="1" customWidth="1"/>
    <col min="3363" max="3585" width="9" style="7"/>
    <col min="3586" max="3586" width="27" style="7" customWidth="1"/>
    <col min="3587" max="3587" width="20.6333333333333" style="7" customWidth="1"/>
    <col min="3588" max="3588" width="6.13333333333333" style="7" customWidth="1"/>
    <col min="3589" max="3590" width="5.75" style="7" customWidth="1"/>
    <col min="3591" max="3591" width="10.25" style="7" customWidth="1"/>
    <col min="3592" max="3592" width="10.75" style="7" customWidth="1"/>
    <col min="3593" max="3593" width="8.5" style="7" customWidth="1"/>
    <col min="3594" max="3594" width="7" style="7" customWidth="1"/>
    <col min="3595" max="3595" width="6.38333333333333" style="7" customWidth="1"/>
    <col min="3596" max="3596" width="8.38333333333333" style="7" customWidth="1"/>
    <col min="3597" max="3597" width="7.25" style="7" customWidth="1"/>
    <col min="3598" max="3598" width="6.63333333333333" style="7" customWidth="1"/>
    <col min="3599" max="3599" width="6.88333333333333" style="7" customWidth="1"/>
    <col min="3600" max="3600" width="7.25" style="7" customWidth="1"/>
    <col min="3601" max="3601" width="7.88333333333333" style="7" customWidth="1"/>
    <col min="3602" max="3602" width="7" style="7" customWidth="1"/>
    <col min="3603" max="3605" width="10.3833333333333" style="7" customWidth="1"/>
    <col min="3606" max="3606" width="8.13333333333333" style="7" customWidth="1"/>
    <col min="3607" max="3607" width="9.25" style="7" customWidth="1"/>
    <col min="3608" max="3608" width="7.38333333333333" style="7" customWidth="1"/>
    <col min="3609" max="3609" width="8.13333333333333" style="7" customWidth="1"/>
    <col min="3610" max="3610" width="6.88333333333333" style="7" customWidth="1"/>
    <col min="3611" max="3611" width="8.13333333333333" style="7" customWidth="1"/>
    <col min="3612" max="3612" width="7.25" style="7" customWidth="1"/>
    <col min="3613" max="3614" width="5.75" style="7" customWidth="1"/>
    <col min="3615" max="3618" width="9" style="7" hidden="1" customWidth="1"/>
    <col min="3619" max="3841" width="9" style="7"/>
    <col min="3842" max="3842" width="27" style="7" customWidth="1"/>
    <col min="3843" max="3843" width="20.6333333333333" style="7" customWidth="1"/>
    <col min="3844" max="3844" width="6.13333333333333" style="7" customWidth="1"/>
    <col min="3845" max="3846" width="5.75" style="7" customWidth="1"/>
    <col min="3847" max="3847" width="10.25" style="7" customWidth="1"/>
    <col min="3848" max="3848" width="10.75" style="7" customWidth="1"/>
    <col min="3849" max="3849" width="8.5" style="7" customWidth="1"/>
    <col min="3850" max="3850" width="7" style="7" customWidth="1"/>
    <col min="3851" max="3851" width="6.38333333333333" style="7" customWidth="1"/>
    <col min="3852" max="3852" width="8.38333333333333" style="7" customWidth="1"/>
    <col min="3853" max="3853" width="7.25" style="7" customWidth="1"/>
    <col min="3854" max="3854" width="6.63333333333333" style="7" customWidth="1"/>
    <col min="3855" max="3855" width="6.88333333333333" style="7" customWidth="1"/>
    <col min="3856" max="3856" width="7.25" style="7" customWidth="1"/>
    <col min="3857" max="3857" width="7.88333333333333" style="7" customWidth="1"/>
    <col min="3858" max="3858" width="7" style="7" customWidth="1"/>
    <col min="3859" max="3861" width="10.3833333333333" style="7" customWidth="1"/>
    <col min="3862" max="3862" width="8.13333333333333" style="7" customWidth="1"/>
    <col min="3863" max="3863" width="9.25" style="7" customWidth="1"/>
    <col min="3864" max="3864" width="7.38333333333333" style="7" customWidth="1"/>
    <col min="3865" max="3865" width="8.13333333333333" style="7" customWidth="1"/>
    <col min="3866" max="3866" width="6.88333333333333" style="7" customWidth="1"/>
    <col min="3867" max="3867" width="8.13333333333333" style="7" customWidth="1"/>
    <col min="3868" max="3868" width="7.25" style="7" customWidth="1"/>
    <col min="3869" max="3870" width="5.75" style="7" customWidth="1"/>
    <col min="3871" max="3874" width="9" style="7" hidden="1" customWidth="1"/>
    <col min="3875" max="4097" width="9" style="7"/>
    <col min="4098" max="4098" width="27" style="7" customWidth="1"/>
    <col min="4099" max="4099" width="20.6333333333333" style="7" customWidth="1"/>
    <col min="4100" max="4100" width="6.13333333333333" style="7" customWidth="1"/>
    <col min="4101" max="4102" width="5.75" style="7" customWidth="1"/>
    <col min="4103" max="4103" width="10.25" style="7" customWidth="1"/>
    <col min="4104" max="4104" width="10.75" style="7" customWidth="1"/>
    <col min="4105" max="4105" width="8.5" style="7" customWidth="1"/>
    <col min="4106" max="4106" width="7" style="7" customWidth="1"/>
    <col min="4107" max="4107" width="6.38333333333333" style="7" customWidth="1"/>
    <col min="4108" max="4108" width="8.38333333333333" style="7" customWidth="1"/>
    <col min="4109" max="4109" width="7.25" style="7" customWidth="1"/>
    <col min="4110" max="4110" width="6.63333333333333" style="7" customWidth="1"/>
    <col min="4111" max="4111" width="6.88333333333333" style="7" customWidth="1"/>
    <col min="4112" max="4112" width="7.25" style="7" customWidth="1"/>
    <col min="4113" max="4113" width="7.88333333333333" style="7" customWidth="1"/>
    <col min="4114" max="4114" width="7" style="7" customWidth="1"/>
    <col min="4115" max="4117" width="10.3833333333333" style="7" customWidth="1"/>
    <col min="4118" max="4118" width="8.13333333333333" style="7" customWidth="1"/>
    <col min="4119" max="4119" width="9.25" style="7" customWidth="1"/>
    <col min="4120" max="4120" width="7.38333333333333" style="7" customWidth="1"/>
    <col min="4121" max="4121" width="8.13333333333333" style="7" customWidth="1"/>
    <col min="4122" max="4122" width="6.88333333333333" style="7" customWidth="1"/>
    <col min="4123" max="4123" width="8.13333333333333" style="7" customWidth="1"/>
    <col min="4124" max="4124" width="7.25" style="7" customWidth="1"/>
    <col min="4125" max="4126" width="5.75" style="7" customWidth="1"/>
    <col min="4127" max="4130" width="9" style="7" hidden="1" customWidth="1"/>
    <col min="4131" max="4353" width="9" style="7"/>
    <col min="4354" max="4354" width="27" style="7" customWidth="1"/>
    <col min="4355" max="4355" width="20.6333333333333" style="7" customWidth="1"/>
    <col min="4356" max="4356" width="6.13333333333333" style="7" customWidth="1"/>
    <col min="4357" max="4358" width="5.75" style="7" customWidth="1"/>
    <col min="4359" max="4359" width="10.25" style="7" customWidth="1"/>
    <col min="4360" max="4360" width="10.75" style="7" customWidth="1"/>
    <col min="4361" max="4361" width="8.5" style="7" customWidth="1"/>
    <col min="4362" max="4362" width="7" style="7" customWidth="1"/>
    <col min="4363" max="4363" width="6.38333333333333" style="7" customWidth="1"/>
    <col min="4364" max="4364" width="8.38333333333333" style="7" customWidth="1"/>
    <col min="4365" max="4365" width="7.25" style="7" customWidth="1"/>
    <col min="4366" max="4366" width="6.63333333333333" style="7" customWidth="1"/>
    <col min="4367" max="4367" width="6.88333333333333" style="7" customWidth="1"/>
    <col min="4368" max="4368" width="7.25" style="7" customWidth="1"/>
    <col min="4369" max="4369" width="7.88333333333333" style="7" customWidth="1"/>
    <col min="4370" max="4370" width="7" style="7" customWidth="1"/>
    <col min="4371" max="4373" width="10.3833333333333" style="7" customWidth="1"/>
    <col min="4374" max="4374" width="8.13333333333333" style="7" customWidth="1"/>
    <col min="4375" max="4375" width="9.25" style="7" customWidth="1"/>
    <col min="4376" max="4376" width="7.38333333333333" style="7" customWidth="1"/>
    <col min="4377" max="4377" width="8.13333333333333" style="7" customWidth="1"/>
    <col min="4378" max="4378" width="6.88333333333333" style="7" customWidth="1"/>
    <col min="4379" max="4379" width="8.13333333333333" style="7" customWidth="1"/>
    <col min="4380" max="4380" width="7.25" style="7" customWidth="1"/>
    <col min="4381" max="4382" width="5.75" style="7" customWidth="1"/>
    <col min="4383" max="4386" width="9" style="7" hidden="1" customWidth="1"/>
    <col min="4387" max="4609" width="9" style="7"/>
    <col min="4610" max="4610" width="27" style="7" customWidth="1"/>
    <col min="4611" max="4611" width="20.6333333333333" style="7" customWidth="1"/>
    <col min="4612" max="4612" width="6.13333333333333" style="7" customWidth="1"/>
    <col min="4613" max="4614" width="5.75" style="7" customWidth="1"/>
    <col min="4615" max="4615" width="10.25" style="7" customWidth="1"/>
    <col min="4616" max="4616" width="10.75" style="7" customWidth="1"/>
    <col min="4617" max="4617" width="8.5" style="7" customWidth="1"/>
    <col min="4618" max="4618" width="7" style="7" customWidth="1"/>
    <col min="4619" max="4619" width="6.38333333333333" style="7" customWidth="1"/>
    <col min="4620" max="4620" width="8.38333333333333" style="7" customWidth="1"/>
    <col min="4621" max="4621" width="7.25" style="7" customWidth="1"/>
    <col min="4622" max="4622" width="6.63333333333333" style="7" customWidth="1"/>
    <col min="4623" max="4623" width="6.88333333333333" style="7" customWidth="1"/>
    <col min="4624" max="4624" width="7.25" style="7" customWidth="1"/>
    <col min="4625" max="4625" width="7.88333333333333" style="7" customWidth="1"/>
    <col min="4626" max="4626" width="7" style="7" customWidth="1"/>
    <col min="4627" max="4629" width="10.3833333333333" style="7" customWidth="1"/>
    <col min="4630" max="4630" width="8.13333333333333" style="7" customWidth="1"/>
    <col min="4631" max="4631" width="9.25" style="7" customWidth="1"/>
    <col min="4632" max="4632" width="7.38333333333333" style="7" customWidth="1"/>
    <col min="4633" max="4633" width="8.13333333333333" style="7" customWidth="1"/>
    <col min="4634" max="4634" width="6.88333333333333" style="7" customWidth="1"/>
    <col min="4635" max="4635" width="8.13333333333333" style="7" customWidth="1"/>
    <col min="4636" max="4636" width="7.25" style="7" customWidth="1"/>
    <col min="4637" max="4638" width="5.75" style="7" customWidth="1"/>
    <col min="4639" max="4642" width="9" style="7" hidden="1" customWidth="1"/>
    <col min="4643" max="4865" width="9" style="7"/>
    <col min="4866" max="4866" width="27" style="7" customWidth="1"/>
    <col min="4867" max="4867" width="20.6333333333333" style="7" customWidth="1"/>
    <col min="4868" max="4868" width="6.13333333333333" style="7" customWidth="1"/>
    <col min="4869" max="4870" width="5.75" style="7" customWidth="1"/>
    <col min="4871" max="4871" width="10.25" style="7" customWidth="1"/>
    <col min="4872" max="4872" width="10.75" style="7" customWidth="1"/>
    <col min="4873" max="4873" width="8.5" style="7" customWidth="1"/>
    <col min="4874" max="4874" width="7" style="7" customWidth="1"/>
    <col min="4875" max="4875" width="6.38333333333333" style="7" customWidth="1"/>
    <col min="4876" max="4876" width="8.38333333333333" style="7" customWidth="1"/>
    <col min="4877" max="4877" width="7.25" style="7" customWidth="1"/>
    <col min="4878" max="4878" width="6.63333333333333" style="7" customWidth="1"/>
    <col min="4879" max="4879" width="6.88333333333333" style="7" customWidth="1"/>
    <col min="4880" max="4880" width="7.25" style="7" customWidth="1"/>
    <col min="4881" max="4881" width="7.88333333333333" style="7" customWidth="1"/>
    <col min="4882" max="4882" width="7" style="7" customWidth="1"/>
    <col min="4883" max="4885" width="10.3833333333333" style="7" customWidth="1"/>
    <col min="4886" max="4886" width="8.13333333333333" style="7" customWidth="1"/>
    <col min="4887" max="4887" width="9.25" style="7" customWidth="1"/>
    <col min="4888" max="4888" width="7.38333333333333" style="7" customWidth="1"/>
    <col min="4889" max="4889" width="8.13333333333333" style="7" customWidth="1"/>
    <col min="4890" max="4890" width="6.88333333333333" style="7" customWidth="1"/>
    <col min="4891" max="4891" width="8.13333333333333" style="7" customWidth="1"/>
    <col min="4892" max="4892" width="7.25" style="7" customWidth="1"/>
    <col min="4893" max="4894" width="5.75" style="7" customWidth="1"/>
    <col min="4895" max="4898" width="9" style="7" hidden="1" customWidth="1"/>
    <col min="4899" max="5121" width="9" style="7"/>
    <col min="5122" max="5122" width="27" style="7" customWidth="1"/>
    <col min="5123" max="5123" width="20.6333333333333" style="7" customWidth="1"/>
    <col min="5124" max="5124" width="6.13333333333333" style="7" customWidth="1"/>
    <col min="5125" max="5126" width="5.75" style="7" customWidth="1"/>
    <col min="5127" max="5127" width="10.25" style="7" customWidth="1"/>
    <col min="5128" max="5128" width="10.75" style="7" customWidth="1"/>
    <col min="5129" max="5129" width="8.5" style="7" customWidth="1"/>
    <col min="5130" max="5130" width="7" style="7" customWidth="1"/>
    <col min="5131" max="5131" width="6.38333333333333" style="7" customWidth="1"/>
    <col min="5132" max="5132" width="8.38333333333333" style="7" customWidth="1"/>
    <col min="5133" max="5133" width="7.25" style="7" customWidth="1"/>
    <col min="5134" max="5134" width="6.63333333333333" style="7" customWidth="1"/>
    <col min="5135" max="5135" width="6.88333333333333" style="7" customWidth="1"/>
    <col min="5136" max="5136" width="7.25" style="7" customWidth="1"/>
    <col min="5137" max="5137" width="7.88333333333333" style="7" customWidth="1"/>
    <col min="5138" max="5138" width="7" style="7" customWidth="1"/>
    <col min="5139" max="5141" width="10.3833333333333" style="7" customWidth="1"/>
    <col min="5142" max="5142" width="8.13333333333333" style="7" customWidth="1"/>
    <col min="5143" max="5143" width="9.25" style="7" customWidth="1"/>
    <col min="5144" max="5144" width="7.38333333333333" style="7" customWidth="1"/>
    <col min="5145" max="5145" width="8.13333333333333" style="7" customWidth="1"/>
    <col min="5146" max="5146" width="6.88333333333333" style="7" customWidth="1"/>
    <col min="5147" max="5147" width="8.13333333333333" style="7" customWidth="1"/>
    <col min="5148" max="5148" width="7.25" style="7" customWidth="1"/>
    <col min="5149" max="5150" width="5.75" style="7" customWidth="1"/>
    <col min="5151" max="5154" width="9" style="7" hidden="1" customWidth="1"/>
    <col min="5155" max="5377" width="9" style="7"/>
    <col min="5378" max="5378" width="27" style="7" customWidth="1"/>
    <col min="5379" max="5379" width="20.6333333333333" style="7" customWidth="1"/>
    <col min="5380" max="5380" width="6.13333333333333" style="7" customWidth="1"/>
    <col min="5381" max="5382" width="5.75" style="7" customWidth="1"/>
    <col min="5383" max="5383" width="10.25" style="7" customWidth="1"/>
    <col min="5384" max="5384" width="10.75" style="7" customWidth="1"/>
    <col min="5385" max="5385" width="8.5" style="7" customWidth="1"/>
    <col min="5386" max="5386" width="7" style="7" customWidth="1"/>
    <col min="5387" max="5387" width="6.38333333333333" style="7" customWidth="1"/>
    <col min="5388" max="5388" width="8.38333333333333" style="7" customWidth="1"/>
    <col min="5389" max="5389" width="7.25" style="7" customWidth="1"/>
    <col min="5390" max="5390" width="6.63333333333333" style="7" customWidth="1"/>
    <col min="5391" max="5391" width="6.88333333333333" style="7" customWidth="1"/>
    <col min="5392" max="5392" width="7.25" style="7" customWidth="1"/>
    <col min="5393" max="5393" width="7.88333333333333" style="7" customWidth="1"/>
    <col min="5394" max="5394" width="7" style="7" customWidth="1"/>
    <col min="5395" max="5397" width="10.3833333333333" style="7" customWidth="1"/>
    <col min="5398" max="5398" width="8.13333333333333" style="7" customWidth="1"/>
    <col min="5399" max="5399" width="9.25" style="7" customWidth="1"/>
    <col min="5400" max="5400" width="7.38333333333333" style="7" customWidth="1"/>
    <col min="5401" max="5401" width="8.13333333333333" style="7" customWidth="1"/>
    <col min="5402" max="5402" width="6.88333333333333" style="7" customWidth="1"/>
    <col min="5403" max="5403" width="8.13333333333333" style="7" customWidth="1"/>
    <col min="5404" max="5404" width="7.25" style="7" customWidth="1"/>
    <col min="5405" max="5406" width="5.75" style="7" customWidth="1"/>
    <col min="5407" max="5410" width="9" style="7" hidden="1" customWidth="1"/>
    <col min="5411" max="5633" width="9" style="7"/>
    <col min="5634" max="5634" width="27" style="7" customWidth="1"/>
    <col min="5635" max="5635" width="20.6333333333333" style="7" customWidth="1"/>
    <col min="5636" max="5636" width="6.13333333333333" style="7" customWidth="1"/>
    <col min="5637" max="5638" width="5.75" style="7" customWidth="1"/>
    <col min="5639" max="5639" width="10.25" style="7" customWidth="1"/>
    <col min="5640" max="5640" width="10.75" style="7" customWidth="1"/>
    <col min="5641" max="5641" width="8.5" style="7" customWidth="1"/>
    <col min="5642" max="5642" width="7" style="7" customWidth="1"/>
    <col min="5643" max="5643" width="6.38333333333333" style="7" customWidth="1"/>
    <col min="5644" max="5644" width="8.38333333333333" style="7" customWidth="1"/>
    <col min="5645" max="5645" width="7.25" style="7" customWidth="1"/>
    <col min="5646" max="5646" width="6.63333333333333" style="7" customWidth="1"/>
    <col min="5647" max="5647" width="6.88333333333333" style="7" customWidth="1"/>
    <col min="5648" max="5648" width="7.25" style="7" customWidth="1"/>
    <col min="5649" max="5649" width="7.88333333333333" style="7" customWidth="1"/>
    <col min="5650" max="5650" width="7" style="7" customWidth="1"/>
    <col min="5651" max="5653" width="10.3833333333333" style="7" customWidth="1"/>
    <col min="5654" max="5654" width="8.13333333333333" style="7" customWidth="1"/>
    <col min="5655" max="5655" width="9.25" style="7" customWidth="1"/>
    <col min="5656" max="5656" width="7.38333333333333" style="7" customWidth="1"/>
    <col min="5657" max="5657" width="8.13333333333333" style="7" customWidth="1"/>
    <col min="5658" max="5658" width="6.88333333333333" style="7" customWidth="1"/>
    <col min="5659" max="5659" width="8.13333333333333" style="7" customWidth="1"/>
    <col min="5660" max="5660" width="7.25" style="7" customWidth="1"/>
    <col min="5661" max="5662" width="5.75" style="7" customWidth="1"/>
    <col min="5663" max="5666" width="9" style="7" hidden="1" customWidth="1"/>
    <col min="5667" max="5889" width="9" style="7"/>
    <col min="5890" max="5890" width="27" style="7" customWidth="1"/>
    <col min="5891" max="5891" width="20.6333333333333" style="7" customWidth="1"/>
    <col min="5892" max="5892" width="6.13333333333333" style="7" customWidth="1"/>
    <col min="5893" max="5894" width="5.75" style="7" customWidth="1"/>
    <col min="5895" max="5895" width="10.25" style="7" customWidth="1"/>
    <col min="5896" max="5896" width="10.75" style="7" customWidth="1"/>
    <col min="5897" max="5897" width="8.5" style="7" customWidth="1"/>
    <col min="5898" max="5898" width="7" style="7" customWidth="1"/>
    <col min="5899" max="5899" width="6.38333333333333" style="7" customWidth="1"/>
    <col min="5900" max="5900" width="8.38333333333333" style="7" customWidth="1"/>
    <col min="5901" max="5901" width="7.25" style="7" customWidth="1"/>
    <col min="5902" max="5902" width="6.63333333333333" style="7" customWidth="1"/>
    <col min="5903" max="5903" width="6.88333333333333" style="7" customWidth="1"/>
    <col min="5904" max="5904" width="7.25" style="7" customWidth="1"/>
    <col min="5905" max="5905" width="7.88333333333333" style="7" customWidth="1"/>
    <col min="5906" max="5906" width="7" style="7" customWidth="1"/>
    <col min="5907" max="5909" width="10.3833333333333" style="7" customWidth="1"/>
    <col min="5910" max="5910" width="8.13333333333333" style="7" customWidth="1"/>
    <col min="5911" max="5911" width="9.25" style="7" customWidth="1"/>
    <col min="5912" max="5912" width="7.38333333333333" style="7" customWidth="1"/>
    <col min="5913" max="5913" width="8.13333333333333" style="7" customWidth="1"/>
    <col min="5914" max="5914" width="6.88333333333333" style="7" customWidth="1"/>
    <col min="5915" max="5915" width="8.13333333333333" style="7" customWidth="1"/>
    <col min="5916" max="5916" width="7.25" style="7" customWidth="1"/>
    <col min="5917" max="5918" width="5.75" style="7" customWidth="1"/>
    <col min="5919" max="5922" width="9" style="7" hidden="1" customWidth="1"/>
    <col min="5923" max="6145" width="9" style="7"/>
    <col min="6146" max="6146" width="27" style="7" customWidth="1"/>
    <col min="6147" max="6147" width="20.6333333333333" style="7" customWidth="1"/>
    <col min="6148" max="6148" width="6.13333333333333" style="7" customWidth="1"/>
    <col min="6149" max="6150" width="5.75" style="7" customWidth="1"/>
    <col min="6151" max="6151" width="10.25" style="7" customWidth="1"/>
    <col min="6152" max="6152" width="10.75" style="7" customWidth="1"/>
    <col min="6153" max="6153" width="8.5" style="7" customWidth="1"/>
    <col min="6154" max="6154" width="7" style="7" customWidth="1"/>
    <col min="6155" max="6155" width="6.38333333333333" style="7" customWidth="1"/>
    <col min="6156" max="6156" width="8.38333333333333" style="7" customWidth="1"/>
    <col min="6157" max="6157" width="7.25" style="7" customWidth="1"/>
    <col min="6158" max="6158" width="6.63333333333333" style="7" customWidth="1"/>
    <col min="6159" max="6159" width="6.88333333333333" style="7" customWidth="1"/>
    <col min="6160" max="6160" width="7.25" style="7" customWidth="1"/>
    <col min="6161" max="6161" width="7.88333333333333" style="7" customWidth="1"/>
    <col min="6162" max="6162" width="7" style="7" customWidth="1"/>
    <col min="6163" max="6165" width="10.3833333333333" style="7" customWidth="1"/>
    <col min="6166" max="6166" width="8.13333333333333" style="7" customWidth="1"/>
    <col min="6167" max="6167" width="9.25" style="7" customWidth="1"/>
    <col min="6168" max="6168" width="7.38333333333333" style="7" customWidth="1"/>
    <col min="6169" max="6169" width="8.13333333333333" style="7" customWidth="1"/>
    <col min="6170" max="6170" width="6.88333333333333" style="7" customWidth="1"/>
    <col min="6171" max="6171" width="8.13333333333333" style="7" customWidth="1"/>
    <col min="6172" max="6172" width="7.25" style="7" customWidth="1"/>
    <col min="6173" max="6174" width="5.75" style="7" customWidth="1"/>
    <col min="6175" max="6178" width="9" style="7" hidden="1" customWidth="1"/>
    <col min="6179" max="6401" width="9" style="7"/>
    <col min="6402" max="6402" width="27" style="7" customWidth="1"/>
    <col min="6403" max="6403" width="20.6333333333333" style="7" customWidth="1"/>
    <col min="6404" max="6404" width="6.13333333333333" style="7" customWidth="1"/>
    <col min="6405" max="6406" width="5.75" style="7" customWidth="1"/>
    <col min="6407" max="6407" width="10.25" style="7" customWidth="1"/>
    <col min="6408" max="6408" width="10.75" style="7" customWidth="1"/>
    <col min="6409" max="6409" width="8.5" style="7" customWidth="1"/>
    <col min="6410" max="6410" width="7" style="7" customWidth="1"/>
    <col min="6411" max="6411" width="6.38333333333333" style="7" customWidth="1"/>
    <col min="6412" max="6412" width="8.38333333333333" style="7" customWidth="1"/>
    <col min="6413" max="6413" width="7.25" style="7" customWidth="1"/>
    <col min="6414" max="6414" width="6.63333333333333" style="7" customWidth="1"/>
    <col min="6415" max="6415" width="6.88333333333333" style="7" customWidth="1"/>
    <col min="6416" max="6416" width="7.25" style="7" customWidth="1"/>
    <col min="6417" max="6417" width="7.88333333333333" style="7" customWidth="1"/>
    <col min="6418" max="6418" width="7" style="7" customWidth="1"/>
    <col min="6419" max="6421" width="10.3833333333333" style="7" customWidth="1"/>
    <col min="6422" max="6422" width="8.13333333333333" style="7" customWidth="1"/>
    <col min="6423" max="6423" width="9.25" style="7" customWidth="1"/>
    <col min="6424" max="6424" width="7.38333333333333" style="7" customWidth="1"/>
    <col min="6425" max="6425" width="8.13333333333333" style="7" customWidth="1"/>
    <col min="6426" max="6426" width="6.88333333333333" style="7" customWidth="1"/>
    <col min="6427" max="6427" width="8.13333333333333" style="7" customWidth="1"/>
    <col min="6428" max="6428" width="7.25" style="7" customWidth="1"/>
    <col min="6429" max="6430" width="5.75" style="7" customWidth="1"/>
    <col min="6431" max="6434" width="9" style="7" hidden="1" customWidth="1"/>
    <col min="6435" max="6657" width="9" style="7"/>
    <col min="6658" max="6658" width="27" style="7" customWidth="1"/>
    <col min="6659" max="6659" width="20.6333333333333" style="7" customWidth="1"/>
    <col min="6660" max="6660" width="6.13333333333333" style="7" customWidth="1"/>
    <col min="6661" max="6662" width="5.75" style="7" customWidth="1"/>
    <col min="6663" max="6663" width="10.25" style="7" customWidth="1"/>
    <col min="6664" max="6664" width="10.75" style="7" customWidth="1"/>
    <col min="6665" max="6665" width="8.5" style="7" customWidth="1"/>
    <col min="6666" max="6666" width="7" style="7" customWidth="1"/>
    <col min="6667" max="6667" width="6.38333333333333" style="7" customWidth="1"/>
    <col min="6668" max="6668" width="8.38333333333333" style="7" customWidth="1"/>
    <col min="6669" max="6669" width="7.25" style="7" customWidth="1"/>
    <col min="6670" max="6670" width="6.63333333333333" style="7" customWidth="1"/>
    <col min="6671" max="6671" width="6.88333333333333" style="7" customWidth="1"/>
    <col min="6672" max="6672" width="7.25" style="7" customWidth="1"/>
    <col min="6673" max="6673" width="7.88333333333333" style="7" customWidth="1"/>
    <col min="6674" max="6674" width="7" style="7" customWidth="1"/>
    <col min="6675" max="6677" width="10.3833333333333" style="7" customWidth="1"/>
    <col min="6678" max="6678" width="8.13333333333333" style="7" customWidth="1"/>
    <col min="6679" max="6679" width="9.25" style="7" customWidth="1"/>
    <col min="6680" max="6680" width="7.38333333333333" style="7" customWidth="1"/>
    <col min="6681" max="6681" width="8.13333333333333" style="7" customWidth="1"/>
    <col min="6682" max="6682" width="6.88333333333333" style="7" customWidth="1"/>
    <col min="6683" max="6683" width="8.13333333333333" style="7" customWidth="1"/>
    <col min="6684" max="6684" width="7.25" style="7" customWidth="1"/>
    <col min="6685" max="6686" width="5.75" style="7" customWidth="1"/>
    <col min="6687" max="6690" width="9" style="7" hidden="1" customWidth="1"/>
    <col min="6691" max="6913" width="9" style="7"/>
    <col min="6914" max="6914" width="27" style="7" customWidth="1"/>
    <col min="6915" max="6915" width="20.6333333333333" style="7" customWidth="1"/>
    <col min="6916" max="6916" width="6.13333333333333" style="7" customWidth="1"/>
    <col min="6917" max="6918" width="5.75" style="7" customWidth="1"/>
    <col min="6919" max="6919" width="10.25" style="7" customWidth="1"/>
    <col min="6920" max="6920" width="10.75" style="7" customWidth="1"/>
    <col min="6921" max="6921" width="8.5" style="7" customWidth="1"/>
    <col min="6922" max="6922" width="7" style="7" customWidth="1"/>
    <col min="6923" max="6923" width="6.38333333333333" style="7" customWidth="1"/>
    <col min="6924" max="6924" width="8.38333333333333" style="7" customWidth="1"/>
    <col min="6925" max="6925" width="7.25" style="7" customWidth="1"/>
    <col min="6926" max="6926" width="6.63333333333333" style="7" customWidth="1"/>
    <col min="6927" max="6927" width="6.88333333333333" style="7" customWidth="1"/>
    <col min="6928" max="6928" width="7.25" style="7" customWidth="1"/>
    <col min="6929" max="6929" width="7.88333333333333" style="7" customWidth="1"/>
    <col min="6930" max="6930" width="7" style="7" customWidth="1"/>
    <col min="6931" max="6933" width="10.3833333333333" style="7" customWidth="1"/>
    <col min="6934" max="6934" width="8.13333333333333" style="7" customWidth="1"/>
    <col min="6935" max="6935" width="9.25" style="7" customWidth="1"/>
    <col min="6936" max="6936" width="7.38333333333333" style="7" customWidth="1"/>
    <col min="6937" max="6937" width="8.13333333333333" style="7" customWidth="1"/>
    <col min="6938" max="6938" width="6.88333333333333" style="7" customWidth="1"/>
    <col min="6939" max="6939" width="8.13333333333333" style="7" customWidth="1"/>
    <col min="6940" max="6940" width="7.25" style="7" customWidth="1"/>
    <col min="6941" max="6942" width="5.75" style="7" customWidth="1"/>
    <col min="6943" max="6946" width="9" style="7" hidden="1" customWidth="1"/>
    <col min="6947" max="7169" width="9" style="7"/>
    <col min="7170" max="7170" width="27" style="7" customWidth="1"/>
    <col min="7171" max="7171" width="20.6333333333333" style="7" customWidth="1"/>
    <col min="7172" max="7172" width="6.13333333333333" style="7" customWidth="1"/>
    <col min="7173" max="7174" width="5.75" style="7" customWidth="1"/>
    <col min="7175" max="7175" width="10.25" style="7" customWidth="1"/>
    <col min="7176" max="7176" width="10.75" style="7" customWidth="1"/>
    <col min="7177" max="7177" width="8.5" style="7" customWidth="1"/>
    <col min="7178" max="7178" width="7" style="7" customWidth="1"/>
    <col min="7179" max="7179" width="6.38333333333333" style="7" customWidth="1"/>
    <col min="7180" max="7180" width="8.38333333333333" style="7" customWidth="1"/>
    <col min="7181" max="7181" width="7.25" style="7" customWidth="1"/>
    <col min="7182" max="7182" width="6.63333333333333" style="7" customWidth="1"/>
    <col min="7183" max="7183" width="6.88333333333333" style="7" customWidth="1"/>
    <col min="7184" max="7184" width="7.25" style="7" customWidth="1"/>
    <col min="7185" max="7185" width="7.88333333333333" style="7" customWidth="1"/>
    <col min="7186" max="7186" width="7" style="7" customWidth="1"/>
    <col min="7187" max="7189" width="10.3833333333333" style="7" customWidth="1"/>
    <col min="7190" max="7190" width="8.13333333333333" style="7" customWidth="1"/>
    <col min="7191" max="7191" width="9.25" style="7" customWidth="1"/>
    <col min="7192" max="7192" width="7.38333333333333" style="7" customWidth="1"/>
    <col min="7193" max="7193" width="8.13333333333333" style="7" customWidth="1"/>
    <col min="7194" max="7194" width="6.88333333333333" style="7" customWidth="1"/>
    <col min="7195" max="7195" width="8.13333333333333" style="7" customWidth="1"/>
    <col min="7196" max="7196" width="7.25" style="7" customWidth="1"/>
    <col min="7197" max="7198" width="5.75" style="7" customWidth="1"/>
    <col min="7199" max="7202" width="9" style="7" hidden="1" customWidth="1"/>
    <col min="7203" max="7425" width="9" style="7"/>
    <col min="7426" max="7426" width="27" style="7" customWidth="1"/>
    <col min="7427" max="7427" width="20.6333333333333" style="7" customWidth="1"/>
    <col min="7428" max="7428" width="6.13333333333333" style="7" customWidth="1"/>
    <col min="7429" max="7430" width="5.75" style="7" customWidth="1"/>
    <col min="7431" max="7431" width="10.25" style="7" customWidth="1"/>
    <col min="7432" max="7432" width="10.75" style="7" customWidth="1"/>
    <col min="7433" max="7433" width="8.5" style="7" customWidth="1"/>
    <col min="7434" max="7434" width="7" style="7" customWidth="1"/>
    <col min="7435" max="7435" width="6.38333333333333" style="7" customWidth="1"/>
    <col min="7436" max="7436" width="8.38333333333333" style="7" customWidth="1"/>
    <col min="7437" max="7437" width="7.25" style="7" customWidth="1"/>
    <col min="7438" max="7438" width="6.63333333333333" style="7" customWidth="1"/>
    <col min="7439" max="7439" width="6.88333333333333" style="7" customWidth="1"/>
    <col min="7440" max="7440" width="7.25" style="7" customWidth="1"/>
    <col min="7441" max="7441" width="7.88333333333333" style="7" customWidth="1"/>
    <col min="7442" max="7442" width="7" style="7" customWidth="1"/>
    <col min="7443" max="7445" width="10.3833333333333" style="7" customWidth="1"/>
    <col min="7446" max="7446" width="8.13333333333333" style="7" customWidth="1"/>
    <col min="7447" max="7447" width="9.25" style="7" customWidth="1"/>
    <col min="7448" max="7448" width="7.38333333333333" style="7" customWidth="1"/>
    <col min="7449" max="7449" width="8.13333333333333" style="7" customWidth="1"/>
    <col min="7450" max="7450" width="6.88333333333333" style="7" customWidth="1"/>
    <col min="7451" max="7451" width="8.13333333333333" style="7" customWidth="1"/>
    <col min="7452" max="7452" width="7.25" style="7" customWidth="1"/>
    <col min="7453" max="7454" width="5.75" style="7" customWidth="1"/>
    <col min="7455" max="7458" width="9" style="7" hidden="1" customWidth="1"/>
    <col min="7459" max="7681" width="9" style="7"/>
    <col min="7682" max="7682" width="27" style="7" customWidth="1"/>
    <col min="7683" max="7683" width="20.6333333333333" style="7" customWidth="1"/>
    <col min="7684" max="7684" width="6.13333333333333" style="7" customWidth="1"/>
    <col min="7685" max="7686" width="5.75" style="7" customWidth="1"/>
    <col min="7687" max="7687" width="10.25" style="7" customWidth="1"/>
    <col min="7688" max="7688" width="10.75" style="7" customWidth="1"/>
    <col min="7689" max="7689" width="8.5" style="7" customWidth="1"/>
    <col min="7690" max="7690" width="7" style="7" customWidth="1"/>
    <col min="7691" max="7691" width="6.38333333333333" style="7" customWidth="1"/>
    <col min="7692" max="7692" width="8.38333333333333" style="7" customWidth="1"/>
    <col min="7693" max="7693" width="7.25" style="7" customWidth="1"/>
    <col min="7694" max="7694" width="6.63333333333333" style="7" customWidth="1"/>
    <col min="7695" max="7695" width="6.88333333333333" style="7" customWidth="1"/>
    <col min="7696" max="7696" width="7.25" style="7" customWidth="1"/>
    <col min="7697" max="7697" width="7.88333333333333" style="7" customWidth="1"/>
    <col min="7698" max="7698" width="7" style="7" customWidth="1"/>
    <col min="7699" max="7701" width="10.3833333333333" style="7" customWidth="1"/>
    <col min="7702" max="7702" width="8.13333333333333" style="7" customWidth="1"/>
    <col min="7703" max="7703" width="9.25" style="7" customWidth="1"/>
    <col min="7704" max="7704" width="7.38333333333333" style="7" customWidth="1"/>
    <col min="7705" max="7705" width="8.13333333333333" style="7" customWidth="1"/>
    <col min="7706" max="7706" width="6.88333333333333" style="7" customWidth="1"/>
    <col min="7707" max="7707" width="8.13333333333333" style="7" customWidth="1"/>
    <col min="7708" max="7708" width="7.25" style="7" customWidth="1"/>
    <col min="7709" max="7710" width="5.75" style="7" customWidth="1"/>
    <col min="7711" max="7714" width="9" style="7" hidden="1" customWidth="1"/>
    <col min="7715" max="7937" width="9" style="7"/>
    <col min="7938" max="7938" width="27" style="7" customWidth="1"/>
    <col min="7939" max="7939" width="20.6333333333333" style="7" customWidth="1"/>
    <col min="7940" max="7940" width="6.13333333333333" style="7" customWidth="1"/>
    <col min="7941" max="7942" width="5.75" style="7" customWidth="1"/>
    <col min="7943" max="7943" width="10.25" style="7" customWidth="1"/>
    <col min="7944" max="7944" width="10.75" style="7" customWidth="1"/>
    <col min="7945" max="7945" width="8.5" style="7" customWidth="1"/>
    <col min="7946" max="7946" width="7" style="7" customWidth="1"/>
    <col min="7947" max="7947" width="6.38333333333333" style="7" customWidth="1"/>
    <col min="7948" max="7948" width="8.38333333333333" style="7" customWidth="1"/>
    <col min="7949" max="7949" width="7.25" style="7" customWidth="1"/>
    <col min="7950" max="7950" width="6.63333333333333" style="7" customWidth="1"/>
    <col min="7951" max="7951" width="6.88333333333333" style="7" customWidth="1"/>
    <col min="7952" max="7952" width="7.25" style="7" customWidth="1"/>
    <col min="7953" max="7953" width="7.88333333333333" style="7" customWidth="1"/>
    <col min="7954" max="7954" width="7" style="7" customWidth="1"/>
    <col min="7955" max="7957" width="10.3833333333333" style="7" customWidth="1"/>
    <col min="7958" max="7958" width="8.13333333333333" style="7" customWidth="1"/>
    <col min="7959" max="7959" width="9.25" style="7" customWidth="1"/>
    <col min="7960" max="7960" width="7.38333333333333" style="7" customWidth="1"/>
    <col min="7961" max="7961" width="8.13333333333333" style="7" customWidth="1"/>
    <col min="7962" max="7962" width="6.88333333333333" style="7" customWidth="1"/>
    <col min="7963" max="7963" width="8.13333333333333" style="7" customWidth="1"/>
    <col min="7964" max="7964" width="7.25" style="7" customWidth="1"/>
    <col min="7965" max="7966" width="5.75" style="7" customWidth="1"/>
    <col min="7967" max="7970" width="9" style="7" hidden="1" customWidth="1"/>
    <col min="7971" max="8193" width="9" style="7"/>
    <col min="8194" max="8194" width="27" style="7" customWidth="1"/>
    <col min="8195" max="8195" width="20.6333333333333" style="7" customWidth="1"/>
    <col min="8196" max="8196" width="6.13333333333333" style="7" customWidth="1"/>
    <col min="8197" max="8198" width="5.75" style="7" customWidth="1"/>
    <col min="8199" max="8199" width="10.25" style="7" customWidth="1"/>
    <col min="8200" max="8200" width="10.75" style="7" customWidth="1"/>
    <col min="8201" max="8201" width="8.5" style="7" customWidth="1"/>
    <col min="8202" max="8202" width="7" style="7" customWidth="1"/>
    <col min="8203" max="8203" width="6.38333333333333" style="7" customWidth="1"/>
    <col min="8204" max="8204" width="8.38333333333333" style="7" customWidth="1"/>
    <col min="8205" max="8205" width="7.25" style="7" customWidth="1"/>
    <col min="8206" max="8206" width="6.63333333333333" style="7" customWidth="1"/>
    <col min="8207" max="8207" width="6.88333333333333" style="7" customWidth="1"/>
    <col min="8208" max="8208" width="7.25" style="7" customWidth="1"/>
    <col min="8209" max="8209" width="7.88333333333333" style="7" customWidth="1"/>
    <col min="8210" max="8210" width="7" style="7" customWidth="1"/>
    <col min="8211" max="8213" width="10.3833333333333" style="7" customWidth="1"/>
    <col min="8214" max="8214" width="8.13333333333333" style="7" customWidth="1"/>
    <col min="8215" max="8215" width="9.25" style="7" customWidth="1"/>
    <col min="8216" max="8216" width="7.38333333333333" style="7" customWidth="1"/>
    <col min="8217" max="8217" width="8.13333333333333" style="7" customWidth="1"/>
    <col min="8218" max="8218" width="6.88333333333333" style="7" customWidth="1"/>
    <col min="8219" max="8219" width="8.13333333333333" style="7" customWidth="1"/>
    <col min="8220" max="8220" width="7.25" style="7" customWidth="1"/>
    <col min="8221" max="8222" width="5.75" style="7" customWidth="1"/>
    <col min="8223" max="8226" width="9" style="7" hidden="1" customWidth="1"/>
    <col min="8227" max="8449" width="9" style="7"/>
    <col min="8450" max="8450" width="27" style="7" customWidth="1"/>
    <col min="8451" max="8451" width="20.6333333333333" style="7" customWidth="1"/>
    <col min="8452" max="8452" width="6.13333333333333" style="7" customWidth="1"/>
    <col min="8453" max="8454" width="5.75" style="7" customWidth="1"/>
    <col min="8455" max="8455" width="10.25" style="7" customWidth="1"/>
    <col min="8456" max="8456" width="10.75" style="7" customWidth="1"/>
    <col min="8457" max="8457" width="8.5" style="7" customWidth="1"/>
    <col min="8458" max="8458" width="7" style="7" customWidth="1"/>
    <col min="8459" max="8459" width="6.38333333333333" style="7" customWidth="1"/>
    <col min="8460" max="8460" width="8.38333333333333" style="7" customWidth="1"/>
    <col min="8461" max="8461" width="7.25" style="7" customWidth="1"/>
    <col min="8462" max="8462" width="6.63333333333333" style="7" customWidth="1"/>
    <col min="8463" max="8463" width="6.88333333333333" style="7" customWidth="1"/>
    <col min="8464" max="8464" width="7.25" style="7" customWidth="1"/>
    <col min="8465" max="8465" width="7.88333333333333" style="7" customWidth="1"/>
    <col min="8466" max="8466" width="7" style="7" customWidth="1"/>
    <col min="8467" max="8469" width="10.3833333333333" style="7" customWidth="1"/>
    <col min="8470" max="8470" width="8.13333333333333" style="7" customWidth="1"/>
    <col min="8471" max="8471" width="9.25" style="7" customWidth="1"/>
    <col min="8472" max="8472" width="7.38333333333333" style="7" customWidth="1"/>
    <col min="8473" max="8473" width="8.13333333333333" style="7" customWidth="1"/>
    <col min="8474" max="8474" width="6.88333333333333" style="7" customWidth="1"/>
    <col min="8475" max="8475" width="8.13333333333333" style="7" customWidth="1"/>
    <col min="8476" max="8476" width="7.25" style="7" customWidth="1"/>
    <col min="8477" max="8478" width="5.75" style="7" customWidth="1"/>
    <col min="8479" max="8482" width="9" style="7" hidden="1" customWidth="1"/>
    <col min="8483" max="8705" width="9" style="7"/>
    <col min="8706" max="8706" width="27" style="7" customWidth="1"/>
    <col min="8707" max="8707" width="20.6333333333333" style="7" customWidth="1"/>
    <col min="8708" max="8708" width="6.13333333333333" style="7" customWidth="1"/>
    <col min="8709" max="8710" width="5.75" style="7" customWidth="1"/>
    <col min="8711" max="8711" width="10.25" style="7" customWidth="1"/>
    <col min="8712" max="8712" width="10.75" style="7" customWidth="1"/>
    <col min="8713" max="8713" width="8.5" style="7" customWidth="1"/>
    <col min="8714" max="8714" width="7" style="7" customWidth="1"/>
    <col min="8715" max="8715" width="6.38333333333333" style="7" customWidth="1"/>
    <col min="8716" max="8716" width="8.38333333333333" style="7" customWidth="1"/>
    <col min="8717" max="8717" width="7.25" style="7" customWidth="1"/>
    <col min="8718" max="8718" width="6.63333333333333" style="7" customWidth="1"/>
    <col min="8719" max="8719" width="6.88333333333333" style="7" customWidth="1"/>
    <col min="8720" max="8720" width="7.25" style="7" customWidth="1"/>
    <col min="8721" max="8721" width="7.88333333333333" style="7" customWidth="1"/>
    <col min="8722" max="8722" width="7" style="7" customWidth="1"/>
    <col min="8723" max="8725" width="10.3833333333333" style="7" customWidth="1"/>
    <col min="8726" max="8726" width="8.13333333333333" style="7" customWidth="1"/>
    <col min="8727" max="8727" width="9.25" style="7" customWidth="1"/>
    <col min="8728" max="8728" width="7.38333333333333" style="7" customWidth="1"/>
    <col min="8729" max="8729" width="8.13333333333333" style="7" customWidth="1"/>
    <col min="8730" max="8730" width="6.88333333333333" style="7" customWidth="1"/>
    <col min="8731" max="8731" width="8.13333333333333" style="7" customWidth="1"/>
    <col min="8732" max="8732" width="7.25" style="7" customWidth="1"/>
    <col min="8733" max="8734" width="5.75" style="7" customWidth="1"/>
    <col min="8735" max="8738" width="9" style="7" hidden="1" customWidth="1"/>
    <col min="8739" max="8961" width="9" style="7"/>
    <col min="8962" max="8962" width="27" style="7" customWidth="1"/>
    <col min="8963" max="8963" width="20.6333333333333" style="7" customWidth="1"/>
    <col min="8964" max="8964" width="6.13333333333333" style="7" customWidth="1"/>
    <col min="8965" max="8966" width="5.75" style="7" customWidth="1"/>
    <col min="8967" max="8967" width="10.25" style="7" customWidth="1"/>
    <col min="8968" max="8968" width="10.75" style="7" customWidth="1"/>
    <col min="8969" max="8969" width="8.5" style="7" customWidth="1"/>
    <col min="8970" max="8970" width="7" style="7" customWidth="1"/>
    <col min="8971" max="8971" width="6.38333333333333" style="7" customWidth="1"/>
    <col min="8972" max="8972" width="8.38333333333333" style="7" customWidth="1"/>
    <col min="8973" max="8973" width="7.25" style="7" customWidth="1"/>
    <col min="8974" max="8974" width="6.63333333333333" style="7" customWidth="1"/>
    <col min="8975" max="8975" width="6.88333333333333" style="7" customWidth="1"/>
    <col min="8976" max="8976" width="7.25" style="7" customWidth="1"/>
    <col min="8977" max="8977" width="7.88333333333333" style="7" customWidth="1"/>
    <col min="8978" max="8978" width="7" style="7" customWidth="1"/>
    <col min="8979" max="8981" width="10.3833333333333" style="7" customWidth="1"/>
    <col min="8982" max="8982" width="8.13333333333333" style="7" customWidth="1"/>
    <col min="8983" max="8983" width="9.25" style="7" customWidth="1"/>
    <col min="8984" max="8984" width="7.38333333333333" style="7" customWidth="1"/>
    <col min="8985" max="8985" width="8.13333333333333" style="7" customWidth="1"/>
    <col min="8986" max="8986" width="6.88333333333333" style="7" customWidth="1"/>
    <col min="8987" max="8987" width="8.13333333333333" style="7" customWidth="1"/>
    <col min="8988" max="8988" width="7.25" style="7" customWidth="1"/>
    <col min="8989" max="8990" width="5.75" style="7" customWidth="1"/>
    <col min="8991" max="8994" width="9" style="7" hidden="1" customWidth="1"/>
    <col min="8995" max="9217" width="9" style="7"/>
    <col min="9218" max="9218" width="27" style="7" customWidth="1"/>
    <col min="9219" max="9219" width="20.6333333333333" style="7" customWidth="1"/>
    <col min="9220" max="9220" width="6.13333333333333" style="7" customWidth="1"/>
    <col min="9221" max="9222" width="5.75" style="7" customWidth="1"/>
    <col min="9223" max="9223" width="10.25" style="7" customWidth="1"/>
    <col min="9224" max="9224" width="10.75" style="7" customWidth="1"/>
    <col min="9225" max="9225" width="8.5" style="7" customWidth="1"/>
    <col min="9226" max="9226" width="7" style="7" customWidth="1"/>
    <col min="9227" max="9227" width="6.38333333333333" style="7" customWidth="1"/>
    <col min="9228" max="9228" width="8.38333333333333" style="7" customWidth="1"/>
    <col min="9229" max="9229" width="7.25" style="7" customWidth="1"/>
    <col min="9230" max="9230" width="6.63333333333333" style="7" customWidth="1"/>
    <col min="9231" max="9231" width="6.88333333333333" style="7" customWidth="1"/>
    <col min="9232" max="9232" width="7.25" style="7" customWidth="1"/>
    <col min="9233" max="9233" width="7.88333333333333" style="7" customWidth="1"/>
    <col min="9234" max="9234" width="7" style="7" customWidth="1"/>
    <col min="9235" max="9237" width="10.3833333333333" style="7" customWidth="1"/>
    <col min="9238" max="9238" width="8.13333333333333" style="7" customWidth="1"/>
    <col min="9239" max="9239" width="9.25" style="7" customWidth="1"/>
    <col min="9240" max="9240" width="7.38333333333333" style="7" customWidth="1"/>
    <col min="9241" max="9241" width="8.13333333333333" style="7" customWidth="1"/>
    <col min="9242" max="9242" width="6.88333333333333" style="7" customWidth="1"/>
    <col min="9243" max="9243" width="8.13333333333333" style="7" customWidth="1"/>
    <col min="9244" max="9244" width="7.25" style="7" customWidth="1"/>
    <col min="9245" max="9246" width="5.75" style="7" customWidth="1"/>
    <col min="9247" max="9250" width="9" style="7" hidden="1" customWidth="1"/>
    <col min="9251" max="9473" width="9" style="7"/>
    <col min="9474" max="9474" width="27" style="7" customWidth="1"/>
    <col min="9475" max="9475" width="20.6333333333333" style="7" customWidth="1"/>
    <col min="9476" max="9476" width="6.13333333333333" style="7" customWidth="1"/>
    <col min="9477" max="9478" width="5.75" style="7" customWidth="1"/>
    <col min="9479" max="9479" width="10.25" style="7" customWidth="1"/>
    <col min="9480" max="9480" width="10.75" style="7" customWidth="1"/>
    <col min="9481" max="9481" width="8.5" style="7" customWidth="1"/>
    <col min="9482" max="9482" width="7" style="7" customWidth="1"/>
    <col min="9483" max="9483" width="6.38333333333333" style="7" customWidth="1"/>
    <col min="9484" max="9484" width="8.38333333333333" style="7" customWidth="1"/>
    <col min="9485" max="9485" width="7.25" style="7" customWidth="1"/>
    <col min="9486" max="9486" width="6.63333333333333" style="7" customWidth="1"/>
    <col min="9487" max="9487" width="6.88333333333333" style="7" customWidth="1"/>
    <col min="9488" max="9488" width="7.25" style="7" customWidth="1"/>
    <col min="9489" max="9489" width="7.88333333333333" style="7" customWidth="1"/>
    <col min="9490" max="9490" width="7" style="7" customWidth="1"/>
    <col min="9491" max="9493" width="10.3833333333333" style="7" customWidth="1"/>
    <col min="9494" max="9494" width="8.13333333333333" style="7" customWidth="1"/>
    <col min="9495" max="9495" width="9.25" style="7" customWidth="1"/>
    <col min="9496" max="9496" width="7.38333333333333" style="7" customWidth="1"/>
    <col min="9497" max="9497" width="8.13333333333333" style="7" customWidth="1"/>
    <col min="9498" max="9498" width="6.88333333333333" style="7" customWidth="1"/>
    <col min="9499" max="9499" width="8.13333333333333" style="7" customWidth="1"/>
    <col min="9500" max="9500" width="7.25" style="7" customWidth="1"/>
    <col min="9501" max="9502" width="5.75" style="7" customWidth="1"/>
    <col min="9503" max="9506" width="9" style="7" hidden="1" customWidth="1"/>
    <col min="9507" max="9729" width="9" style="7"/>
    <col min="9730" max="9730" width="27" style="7" customWidth="1"/>
    <col min="9731" max="9731" width="20.6333333333333" style="7" customWidth="1"/>
    <col min="9732" max="9732" width="6.13333333333333" style="7" customWidth="1"/>
    <col min="9733" max="9734" width="5.75" style="7" customWidth="1"/>
    <col min="9735" max="9735" width="10.25" style="7" customWidth="1"/>
    <col min="9736" max="9736" width="10.75" style="7" customWidth="1"/>
    <col min="9737" max="9737" width="8.5" style="7" customWidth="1"/>
    <col min="9738" max="9738" width="7" style="7" customWidth="1"/>
    <col min="9739" max="9739" width="6.38333333333333" style="7" customWidth="1"/>
    <col min="9740" max="9740" width="8.38333333333333" style="7" customWidth="1"/>
    <col min="9741" max="9741" width="7.25" style="7" customWidth="1"/>
    <col min="9742" max="9742" width="6.63333333333333" style="7" customWidth="1"/>
    <col min="9743" max="9743" width="6.88333333333333" style="7" customWidth="1"/>
    <col min="9744" max="9744" width="7.25" style="7" customWidth="1"/>
    <col min="9745" max="9745" width="7.88333333333333" style="7" customWidth="1"/>
    <col min="9746" max="9746" width="7" style="7" customWidth="1"/>
    <col min="9747" max="9749" width="10.3833333333333" style="7" customWidth="1"/>
    <col min="9750" max="9750" width="8.13333333333333" style="7" customWidth="1"/>
    <col min="9751" max="9751" width="9.25" style="7" customWidth="1"/>
    <col min="9752" max="9752" width="7.38333333333333" style="7" customWidth="1"/>
    <col min="9753" max="9753" width="8.13333333333333" style="7" customWidth="1"/>
    <col min="9754" max="9754" width="6.88333333333333" style="7" customWidth="1"/>
    <col min="9755" max="9755" width="8.13333333333333" style="7" customWidth="1"/>
    <col min="9756" max="9756" width="7.25" style="7" customWidth="1"/>
    <col min="9757" max="9758" width="5.75" style="7" customWidth="1"/>
    <col min="9759" max="9762" width="9" style="7" hidden="1" customWidth="1"/>
    <col min="9763" max="9985" width="9" style="7"/>
    <col min="9986" max="9986" width="27" style="7" customWidth="1"/>
    <col min="9987" max="9987" width="20.6333333333333" style="7" customWidth="1"/>
    <col min="9988" max="9988" width="6.13333333333333" style="7" customWidth="1"/>
    <col min="9989" max="9990" width="5.75" style="7" customWidth="1"/>
    <col min="9991" max="9991" width="10.25" style="7" customWidth="1"/>
    <col min="9992" max="9992" width="10.75" style="7" customWidth="1"/>
    <col min="9993" max="9993" width="8.5" style="7" customWidth="1"/>
    <col min="9994" max="9994" width="7" style="7" customWidth="1"/>
    <col min="9995" max="9995" width="6.38333333333333" style="7" customWidth="1"/>
    <col min="9996" max="9996" width="8.38333333333333" style="7" customWidth="1"/>
    <col min="9997" max="9997" width="7.25" style="7" customWidth="1"/>
    <col min="9998" max="9998" width="6.63333333333333" style="7" customWidth="1"/>
    <col min="9999" max="9999" width="6.88333333333333" style="7" customWidth="1"/>
    <col min="10000" max="10000" width="7.25" style="7" customWidth="1"/>
    <col min="10001" max="10001" width="7.88333333333333" style="7" customWidth="1"/>
    <col min="10002" max="10002" width="7" style="7" customWidth="1"/>
    <col min="10003" max="10005" width="10.3833333333333" style="7" customWidth="1"/>
    <col min="10006" max="10006" width="8.13333333333333" style="7" customWidth="1"/>
    <col min="10007" max="10007" width="9.25" style="7" customWidth="1"/>
    <col min="10008" max="10008" width="7.38333333333333" style="7" customWidth="1"/>
    <col min="10009" max="10009" width="8.13333333333333" style="7" customWidth="1"/>
    <col min="10010" max="10010" width="6.88333333333333" style="7" customWidth="1"/>
    <col min="10011" max="10011" width="8.13333333333333" style="7" customWidth="1"/>
    <col min="10012" max="10012" width="7.25" style="7" customWidth="1"/>
    <col min="10013" max="10014" width="5.75" style="7" customWidth="1"/>
    <col min="10015" max="10018" width="9" style="7" hidden="1" customWidth="1"/>
    <col min="10019" max="10241" width="9" style="7"/>
    <col min="10242" max="10242" width="27" style="7" customWidth="1"/>
    <col min="10243" max="10243" width="20.6333333333333" style="7" customWidth="1"/>
    <col min="10244" max="10244" width="6.13333333333333" style="7" customWidth="1"/>
    <col min="10245" max="10246" width="5.75" style="7" customWidth="1"/>
    <col min="10247" max="10247" width="10.25" style="7" customWidth="1"/>
    <col min="10248" max="10248" width="10.75" style="7" customWidth="1"/>
    <col min="10249" max="10249" width="8.5" style="7" customWidth="1"/>
    <col min="10250" max="10250" width="7" style="7" customWidth="1"/>
    <col min="10251" max="10251" width="6.38333333333333" style="7" customWidth="1"/>
    <col min="10252" max="10252" width="8.38333333333333" style="7" customWidth="1"/>
    <col min="10253" max="10253" width="7.25" style="7" customWidth="1"/>
    <col min="10254" max="10254" width="6.63333333333333" style="7" customWidth="1"/>
    <col min="10255" max="10255" width="6.88333333333333" style="7" customWidth="1"/>
    <col min="10256" max="10256" width="7.25" style="7" customWidth="1"/>
    <col min="10257" max="10257" width="7.88333333333333" style="7" customWidth="1"/>
    <col min="10258" max="10258" width="7" style="7" customWidth="1"/>
    <col min="10259" max="10261" width="10.3833333333333" style="7" customWidth="1"/>
    <col min="10262" max="10262" width="8.13333333333333" style="7" customWidth="1"/>
    <col min="10263" max="10263" width="9.25" style="7" customWidth="1"/>
    <col min="10264" max="10264" width="7.38333333333333" style="7" customWidth="1"/>
    <col min="10265" max="10265" width="8.13333333333333" style="7" customWidth="1"/>
    <col min="10266" max="10266" width="6.88333333333333" style="7" customWidth="1"/>
    <col min="10267" max="10267" width="8.13333333333333" style="7" customWidth="1"/>
    <col min="10268" max="10268" width="7.25" style="7" customWidth="1"/>
    <col min="10269" max="10270" width="5.75" style="7" customWidth="1"/>
    <col min="10271" max="10274" width="9" style="7" hidden="1" customWidth="1"/>
    <col min="10275" max="10497" width="9" style="7"/>
    <col min="10498" max="10498" width="27" style="7" customWidth="1"/>
    <col min="10499" max="10499" width="20.6333333333333" style="7" customWidth="1"/>
    <col min="10500" max="10500" width="6.13333333333333" style="7" customWidth="1"/>
    <col min="10501" max="10502" width="5.75" style="7" customWidth="1"/>
    <col min="10503" max="10503" width="10.25" style="7" customWidth="1"/>
    <col min="10504" max="10504" width="10.75" style="7" customWidth="1"/>
    <col min="10505" max="10505" width="8.5" style="7" customWidth="1"/>
    <col min="10506" max="10506" width="7" style="7" customWidth="1"/>
    <col min="10507" max="10507" width="6.38333333333333" style="7" customWidth="1"/>
    <col min="10508" max="10508" width="8.38333333333333" style="7" customWidth="1"/>
    <col min="10509" max="10509" width="7.25" style="7" customWidth="1"/>
    <col min="10510" max="10510" width="6.63333333333333" style="7" customWidth="1"/>
    <col min="10511" max="10511" width="6.88333333333333" style="7" customWidth="1"/>
    <col min="10512" max="10512" width="7.25" style="7" customWidth="1"/>
    <col min="10513" max="10513" width="7.88333333333333" style="7" customWidth="1"/>
    <col min="10514" max="10514" width="7" style="7" customWidth="1"/>
    <col min="10515" max="10517" width="10.3833333333333" style="7" customWidth="1"/>
    <col min="10518" max="10518" width="8.13333333333333" style="7" customWidth="1"/>
    <col min="10519" max="10519" width="9.25" style="7" customWidth="1"/>
    <col min="10520" max="10520" width="7.38333333333333" style="7" customWidth="1"/>
    <col min="10521" max="10521" width="8.13333333333333" style="7" customWidth="1"/>
    <col min="10522" max="10522" width="6.88333333333333" style="7" customWidth="1"/>
    <col min="10523" max="10523" width="8.13333333333333" style="7" customWidth="1"/>
    <col min="10524" max="10524" width="7.25" style="7" customWidth="1"/>
    <col min="10525" max="10526" width="5.75" style="7" customWidth="1"/>
    <col min="10527" max="10530" width="9" style="7" hidden="1" customWidth="1"/>
    <col min="10531" max="10753" width="9" style="7"/>
    <col min="10754" max="10754" width="27" style="7" customWidth="1"/>
    <col min="10755" max="10755" width="20.6333333333333" style="7" customWidth="1"/>
    <col min="10756" max="10756" width="6.13333333333333" style="7" customWidth="1"/>
    <col min="10757" max="10758" width="5.75" style="7" customWidth="1"/>
    <col min="10759" max="10759" width="10.25" style="7" customWidth="1"/>
    <col min="10760" max="10760" width="10.75" style="7" customWidth="1"/>
    <col min="10761" max="10761" width="8.5" style="7" customWidth="1"/>
    <col min="10762" max="10762" width="7" style="7" customWidth="1"/>
    <col min="10763" max="10763" width="6.38333333333333" style="7" customWidth="1"/>
    <col min="10764" max="10764" width="8.38333333333333" style="7" customWidth="1"/>
    <col min="10765" max="10765" width="7.25" style="7" customWidth="1"/>
    <col min="10766" max="10766" width="6.63333333333333" style="7" customWidth="1"/>
    <col min="10767" max="10767" width="6.88333333333333" style="7" customWidth="1"/>
    <col min="10768" max="10768" width="7.25" style="7" customWidth="1"/>
    <col min="10769" max="10769" width="7.88333333333333" style="7" customWidth="1"/>
    <col min="10770" max="10770" width="7" style="7" customWidth="1"/>
    <col min="10771" max="10773" width="10.3833333333333" style="7" customWidth="1"/>
    <col min="10774" max="10774" width="8.13333333333333" style="7" customWidth="1"/>
    <col min="10775" max="10775" width="9.25" style="7" customWidth="1"/>
    <col min="10776" max="10776" width="7.38333333333333" style="7" customWidth="1"/>
    <col min="10777" max="10777" width="8.13333333333333" style="7" customWidth="1"/>
    <col min="10778" max="10778" width="6.88333333333333" style="7" customWidth="1"/>
    <col min="10779" max="10779" width="8.13333333333333" style="7" customWidth="1"/>
    <col min="10780" max="10780" width="7.25" style="7" customWidth="1"/>
    <col min="10781" max="10782" width="5.75" style="7" customWidth="1"/>
    <col min="10783" max="10786" width="9" style="7" hidden="1" customWidth="1"/>
    <col min="10787" max="11009" width="9" style="7"/>
    <col min="11010" max="11010" width="27" style="7" customWidth="1"/>
    <col min="11011" max="11011" width="20.6333333333333" style="7" customWidth="1"/>
    <col min="11012" max="11012" width="6.13333333333333" style="7" customWidth="1"/>
    <col min="11013" max="11014" width="5.75" style="7" customWidth="1"/>
    <col min="11015" max="11015" width="10.25" style="7" customWidth="1"/>
    <col min="11016" max="11016" width="10.75" style="7" customWidth="1"/>
    <col min="11017" max="11017" width="8.5" style="7" customWidth="1"/>
    <col min="11018" max="11018" width="7" style="7" customWidth="1"/>
    <col min="11019" max="11019" width="6.38333333333333" style="7" customWidth="1"/>
    <col min="11020" max="11020" width="8.38333333333333" style="7" customWidth="1"/>
    <col min="11021" max="11021" width="7.25" style="7" customWidth="1"/>
    <col min="11022" max="11022" width="6.63333333333333" style="7" customWidth="1"/>
    <col min="11023" max="11023" width="6.88333333333333" style="7" customWidth="1"/>
    <col min="11024" max="11024" width="7.25" style="7" customWidth="1"/>
    <col min="11025" max="11025" width="7.88333333333333" style="7" customWidth="1"/>
    <col min="11026" max="11026" width="7" style="7" customWidth="1"/>
    <col min="11027" max="11029" width="10.3833333333333" style="7" customWidth="1"/>
    <col min="11030" max="11030" width="8.13333333333333" style="7" customWidth="1"/>
    <col min="11031" max="11031" width="9.25" style="7" customWidth="1"/>
    <col min="11032" max="11032" width="7.38333333333333" style="7" customWidth="1"/>
    <col min="11033" max="11033" width="8.13333333333333" style="7" customWidth="1"/>
    <col min="11034" max="11034" width="6.88333333333333" style="7" customWidth="1"/>
    <col min="11035" max="11035" width="8.13333333333333" style="7" customWidth="1"/>
    <col min="11036" max="11036" width="7.25" style="7" customWidth="1"/>
    <col min="11037" max="11038" width="5.75" style="7" customWidth="1"/>
    <col min="11039" max="11042" width="9" style="7" hidden="1" customWidth="1"/>
    <col min="11043" max="11265" width="9" style="7"/>
    <col min="11266" max="11266" width="27" style="7" customWidth="1"/>
    <col min="11267" max="11267" width="20.6333333333333" style="7" customWidth="1"/>
    <col min="11268" max="11268" width="6.13333333333333" style="7" customWidth="1"/>
    <col min="11269" max="11270" width="5.75" style="7" customWidth="1"/>
    <col min="11271" max="11271" width="10.25" style="7" customWidth="1"/>
    <col min="11272" max="11272" width="10.75" style="7" customWidth="1"/>
    <col min="11273" max="11273" width="8.5" style="7" customWidth="1"/>
    <col min="11274" max="11274" width="7" style="7" customWidth="1"/>
    <col min="11275" max="11275" width="6.38333333333333" style="7" customWidth="1"/>
    <col min="11276" max="11276" width="8.38333333333333" style="7" customWidth="1"/>
    <col min="11277" max="11277" width="7.25" style="7" customWidth="1"/>
    <col min="11278" max="11278" width="6.63333333333333" style="7" customWidth="1"/>
    <col min="11279" max="11279" width="6.88333333333333" style="7" customWidth="1"/>
    <col min="11280" max="11280" width="7.25" style="7" customWidth="1"/>
    <col min="11281" max="11281" width="7.88333333333333" style="7" customWidth="1"/>
    <col min="11282" max="11282" width="7" style="7" customWidth="1"/>
    <col min="11283" max="11285" width="10.3833333333333" style="7" customWidth="1"/>
    <col min="11286" max="11286" width="8.13333333333333" style="7" customWidth="1"/>
    <col min="11287" max="11287" width="9.25" style="7" customWidth="1"/>
    <col min="11288" max="11288" width="7.38333333333333" style="7" customWidth="1"/>
    <col min="11289" max="11289" width="8.13333333333333" style="7" customWidth="1"/>
    <col min="11290" max="11290" width="6.88333333333333" style="7" customWidth="1"/>
    <col min="11291" max="11291" width="8.13333333333333" style="7" customWidth="1"/>
    <col min="11292" max="11292" width="7.25" style="7" customWidth="1"/>
    <col min="11293" max="11294" width="5.75" style="7" customWidth="1"/>
    <col min="11295" max="11298" width="9" style="7" hidden="1" customWidth="1"/>
    <col min="11299" max="11521" width="9" style="7"/>
    <col min="11522" max="11522" width="27" style="7" customWidth="1"/>
    <col min="11523" max="11523" width="20.6333333333333" style="7" customWidth="1"/>
    <col min="11524" max="11524" width="6.13333333333333" style="7" customWidth="1"/>
    <col min="11525" max="11526" width="5.75" style="7" customWidth="1"/>
    <col min="11527" max="11527" width="10.25" style="7" customWidth="1"/>
    <col min="11528" max="11528" width="10.75" style="7" customWidth="1"/>
    <col min="11529" max="11529" width="8.5" style="7" customWidth="1"/>
    <col min="11530" max="11530" width="7" style="7" customWidth="1"/>
    <col min="11531" max="11531" width="6.38333333333333" style="7" customWidth="1"/>
    <col min="11532" max="11532" width="8.38333333333333" style="7" customWidth="1"/>
    <col min="11533" max="11533" width="7.25" style="7" customWidth="1"/>
    <col min="11534" max="11534" width="6.63333333333333" style="7" customWidth="1"/>
    <col min="11535" max="11535" width="6.88333333333333" style="7" customWidth="1"/>
    <col min="11536" max="11536" width="7.25" style="7" customWidth="1"/>
    <col min="11537" max="11537" width="7.88333333333333" style="7" customWidth="1"/>
    <col min="11538" max="11538" width="7" style="7" customWidth="1"/>
    <col min="11539" max="11541" width="10.3833333333333" style="7" customWidth="1"/>
    <col min="11542" max="11542" width="8.13333333333333" style="7" customWidth="1"/>
    <col min="11543" max="11543" width="9.25" style="7" customWidth="1"/>
    <col min="11544" max="11544" width="7.38333333333333" style="7" customWidth="1"/>
    <col min="11545" max="11545" width="8.13333333333333" style="7" customWidth="1"/>
    <col min="11546" max="11546" width="6.88333333333333" style="7" customWidth="1"/>
    <col min="11547" max="11547" width="8.13333333333333" style="7" customWidth="1"/>
    <col min="11548" max="11548" width="7.25" style="7" customWidth="1"/>
    <col min="11549" max="11550" width="5.75" style="7" customWidth="1"/>
    <col min="11551" max="11554" width="9" style="7" hidden="1" customWidth="1"/>
    <col min="11555" max="11777" width="9" style="7"/>
    <col min="11778" max="11778" width="27" style="7" customWidth="1"/>
    <col min="11779" max="11779" width="20.6333333333333" style="7" customWidth="1"/>
    <col min="11780" max="11780" width="6.13333333333333" style="7" customWidth="1"/>
    <col min="11781" max="11782" width="5.75" style="7" customWidth="1"/>
    <col min="11783" max="11783" width="10.25" style="7" customWidth="1"/>
    <col min="11784" max="11784" width="10.75" style="7" customWidth="1"/>
    <col min="11785" max="11785" width="8.5" style="7" customWidth="1"/>
    <col min="11786" max="11786" width="7" style="7" customWidth="1"/>
    <col min="11787" max="11787" width="6.38333333333333" style="7" customWidth="1"/>
    <col min="11788" max="11788" width="8.38333333333333" style="7" customWidth="1"/>
    <col min="11789" max="11789" width="7.25" style="7" customWidth="1"/>
    <col min="11790" max="11790" width="6.63333333333333" style="7" customWidth="1"/>
    <col min="11791" max="11791" width="6.88333333333333" style="7" customWidth="1"/>
    <col min="11792" max="11792" width="7.25" style="7" customWidth="1"/>
    <col min="11793" max="11793" width="7.88333333333333" style="7" customWidth="1"/>
    <col min="11794" max="11794" width="7" style="7" customWidth="1"/>
    <col min="11795" max="11797" width="10.3833333333333" style="7" customWidth="1"/>
    <col min="11798" max="11798" width="8.13333333333333" style="7" customWidth="1"/>
    <col min="11799" max="11799" width="9.25" style="7" customWidth="1"/>
    <col min="11800" max="11800" width="7.38333333333333" style="7" customWidth="1"/>
    <col min="11801" max="11801" width="8.13333333333333" style="7" customWidth="1"/>
    <col min="11802" max="11802" width="6.88333333333333" style="7" customWidth="1"/>
    <col min="11803" max="11803" width="8.13333333333333" style="7" customWidth="1"/>
    <col min="11804" max="11804" width="7.25" style="7" customWidth="1"/>
    <col min="11805" max="11806" width="5.75" style="7" customWidth="1"/>
    <col min="11807" max="11810" width="9" style="7" hidden="1" customWidth="1"/>
    <col min="11811" max="12033" width="9" style="7"/>
    <col min="12034" max="12034" width="27" style="7" customWidth="1"/>
    <col min="12035" max="12035" width="20.6333333333333" style="7" customWidth="1"/>
    <col min="12036" max="12036" width="6.13333333333333" style="7" customWidth="1"/>
    <col min="12037" max="12038" width="5.75" style="7" customWidth="1"/>
    <col min="12039" max="12039" width="10.25" style="7" customWidth="1"/>
    <col min="12040" max="12040" width="10.75" style="7" customWidth="1"/>
    <col min="12041" max="12041" width="8.5" style="7" customWidth="1"/>
    <col min="12042" max="12042" width="7" style="7" customWidth="1"/>
    <col min="12043" max="12043" width="6.38333333333333" style="7" customWidth="1"/>
    <col min="12044" max="12044" width="8.38333333333333" style="7" customWidth="1"/>
    <col min="12045" max="12045" width="7.25" style="7" customWidth="1"/>
    <col min="12046" max="12046" width="6.63333333333333" style="7" customWidth="1"/>
    <col min="12047" max="12047" width="6.88333333333333" style="7" customWidth="1"/>
    <col min="12048" max="12048" width="7.25" style="7" customWidth="1"/>
    <col min="12049" max="12049" width="7.88333333333333" style="7" customWidth="1"/>
    <col min="12050" max="12050" width="7" style="7" customWidth="1"/>
    <col min="12051" max="12053" width="10.3833333333333" style="7" customWidth="1"/>
    <col min="12054" max="12054" width="8.13333333333333" style="7" customWidth="1"/>
    <col min="12055" max="12055" width="9.25" style="7" customWidth="1"/>
    <col min="12056" max="12056" width="7.38333333333333" style="7" customWidth="1"/>
    <col min="12057" max="12057" width="8.13333333333333" style="7" customWidth="1"/>
    <col min="12058" max="12058" width="6.88333333333333" style="7" customWidth="1"/>
    <col min="12059" max="12059" width="8.13333333333333" style="7" customWidth="1"/>
    <col min="12060" max="12060" width="7.25" style="7" customWidth="1"/>
    <col min="12061" max="12062" width="5.75" style="7" customWidth="1"/>
    <col min="12063" max="12066" width="9" style="7" hidden="1" customWidth="1"/>
    <col min="12067" max="12289" width="9" style="7"/>
    <col min="12290" max="12290" width="27" style="7" customWidth="1"/>
    <col min="12291" max="12291" width="20.6333333333333" style="7" customWidth="1"/>
    <col min="12292" max="12292" width="6.13333333333333" style="7" customWidth="1"/>
    <col min="12293" max="12294" width="5.75" style="7" customWidth="1"/>
    <col min="12295" max="12295" width="10.25" style="7" customWidth="1"/>
    <col min="12296" max="12296" width="10.75" style="7" customWidth="1"/>
    <col min="12297" max="12297" width="8.5" style="7" customWidth="1"/>
    <col min="12298" max="12298" width="7" style="7" customWidth="1"/>
    <col min="12299" max="12299" width="6.38333333333333" style="7" customWidth="1"/>
    <col min="12300" max="12300" width="8.38333333333333" style="7" customWidth="1"/>
    <col min="12301" max="12301" width="7.25" style="7" customWidth="1"/>
    <col min="12302" max="12302" width="6.63333333333333" style="7" customWidth="1"/>
    <col min="12303" max="12303" width="6.88333333333333" style="7" customWidth="1"/>
    <col min="12304" max="12304" width="7.25" style="7" customWidth="1"/>
    <col min="12305" max="12305" width="7.88333333333333" style="7" customWidth="1"/>
    <col min="12306" max="12306" width="7" style="7" customWidth="1"/>
    <col min="12307" max="12309" width="10.3833333333333" style="7" customWidth="1"/>
    <col min="12310" max="12310" width="8.13333333333333" style="7" customWidth="1"/>
    <col min="12311" max="12311" width="9.25" style="7" customWidth="1"/>
    <col min="12312" max="12312" width="7.38333333333333" style="7" customWidth="1"/>
    <col min="12313" max="12313" width="8.13333333333333" style="7" customWidth="1"/>
    <col min="12314" max="12314" width="6.88333333333333" style="7" customWidth="1"/>
    <col min="12315" max="12315" width="8.13333333333333" style="7" customWidth="1"/>
    <col min="12316" max="12316" width="7.25" style="7" customWidth="1"/>
    <col min="12317" max="12318" width="5.75" style="7" customWidth="1"/>
    <col min="12319" max="12322" width="9" style="7" hidden="1" customWidth="1"/>
    <col min="12323" max="12545" width="9" style="7"/>
    <col min="12546" max="12546" width="27" style="7" customWidth="1"/>
    <col min="12547" max="12547" width="20.6333333333333" style="7" customWidth="1"/>
    <col min="12548" max="12548" width="6.13333333333333" style="7" customWidth="1"/>
    <col min="12549" max="12550" width="5.75" style="7" customWidth="1"/>
    <col min="12551" max="12551" width="10.25" style="7" customWidth="1"/>
    <col min="12552" max="12552" width="10.75" style="7" customWidth="1"/>
    <col min="12553" max="12553" width="8.5" style="7" customWidth="1"/>
    <col min="12554" max="12554" width="7" style="7" customWidth="1"/>
    <col min="12555" max="12555" width="6.38333333333333" style="7" customWidth="1"/>
    <col min="12556" max="12556" width="8.38333333333333" style="7" customWidth="1"/>
    <col min="12557" max="12557" width="7.25" style="7" customWidth="1"/>
    <col min="12558" max="12558" width="6.63333333333333" style="7" customWidth="1"/>
    <col min="12559" max="12559" width="6.88333333333333" style="7" customWidth="1"/>
    <col min="12560" max="12560" width="7.25" style="7" customWidth="1"/>
    <col min="12561" max="12561" width="7.88333333333333" style="7" customWidth="1"/>
    <col min="12562" max="12562" width="7" style="7" customWidth="1"/>
    <col min="12563" max="12565" width="10.3833333333333" style="7" customWidth="1"/>
    <col min="12566" max="12566" width="8.13333333333333" style="7" customWidth="1"/>
    <col min="12567" max="12567" width="9.25" style="7" customWidth="1"/>
    <col min="12568" max="12568" width="7.38333333333333" style="7" customWidth="1"/>
    <col min="12569" max="12569" width="8.13333333333333" style="7" customWidth="1"/>
    <col min="12570" max="12570" width="6.88333333333333" style="7" customWidth="1"/>
    <col min="12571" max="12571" width="8.13333333333333" style="7" customWidth="1"/>
    <col min="12572" max="12572" width="7.25" style="7" customWidth="1"/>
    <col min="12573" max="12574" width="5.75" style="7" customWidth="1"/>
    <col min="12575" max="12578" width="9" style="7" hidden="1" customWidth="1"/>
    <col min="12579" max="12801" width="9" style="7"/>
    <col min="12802" max="12802" width="27" style="7" customWidth="1"/>
    <col min="12803" max="12803" width="20.6333333333333" style="7" customWidth="1"/>
    <col min="12804" max="12804" width="6.13333333333333" style="7" customWidth="1"/>
    <col min="12805" max="12806" width="5.75" style="7" customWidth="1"/>
    <col min="12807" max="12807" width="10.25" style="7" customWidth="1"/>
    <col min="12808" max="12808" width="10.75" style="7" customWidth="1"/>
    <col min="12809" max="12809" width="8.5" style="7" customWidth="1"/>
    <col min="12810" max="12810" width="7" style="7" customWidth="1"/>
    <col min="12811" max="12811" width="6.38333333333333" style="7" customWidth="1"/>
    <col min="12812" max="12812" width="8.38333333333333" style="7" customWidth="1"/>
    <col min="12813" max="12813" width="7.25" style="7" customWidth="1"/>
    <col min="12814" max="12814" width="6.63333333333333" style="7" customWidth="1"/>
    <col min="12815" max="12815" width="6.88333333333333" style="7" customWidth="1"/>
    <col min="12816" max="12816" width="7.25" style="7" customWidth="1"/>
    <col min="12817" max="12817" width="7.88333333333333" style="7" customWidth="1"/>
    <col min="12818" max="12818" width="7" style="7" customWidth="1"/>
    <col min="12819" max="12821" width="10.3833333333333" style="7" customWidth="1"/>
    <col min="12822" max="12822" width="8.13333333333333" style="7" customWidth="1"/>
    <col min="12823" max="12823" width="9.25" style="7" customWidth="1"/>
    <col min="12824" max="12824" width="7.38333333333333" style="7" customWidth="1"/>
    <col min="12825" max="12825" width="8.13333333333333" style="7" customWidth="1"/>
    <col min="12826" max="12826" width="6.88333333333333" style="7" customWidth="1"/>
    <col min="12827" max="12827" width="8.13333333333333" style="7" customWidth="1"/>
    <col min="12828" max="12828" width="7.25" style="7" customWidth="1"/>
    <col min="12829" max="12830" width="5.75" style="7" customWidth="1"/>
    <col min="12831" max="12834" width="9" style="7" hidden="1" customWidth="1"/>
    <col min="12835" max="13057" width="9" style="7"/>
    <col min="13058" max="13058" width="27" style="7" customWidth="1"/>
    <col min="13059" max="13059" width="20.6333333333333" style="7" customWidth="1"/>
    <col min="13060" max="13060" width="6.13333333333333" style="7" customWidth="1"/>
    <col min="13061" max="13062" width="5.75" style="7" customWidth="1"/>
    <col min="13063" max="13063" width="10.25" style="7" customWidth="1"/>
    <col min="13064" max="13064" width="10.75" style="7" customWidth="1"/>
    <col min="13065" max="13065" width="8.5" style="7" customWidth="1"/>
    <col min="13066" max="13066" width="7" style="7" customWidth="1"/>
    <col min="13067" max="13067" width="6.38333333333333" style="7" customWidth="1"/>
    <col min="13068" max="13068" width="8.38333333333333" style="7" customWidth="1"/>
    <col min="13069" max="13069" width="7.25" style="7" customWidth="1"/>
    <col min="13070" max="13070" width="6.63333333333333" style="7" customWidth="1"/>
    <col min="13071" max="13071" width="6.88333333333333" style="7" customWidth="1"/>
    <col min="13072" max="13072" width="7.25" style="7" customWidth="1"/>
    <col min="13073" max="13073" width="7.88333333333333" style="7" customWidth="1"/>
    <col min="13074" max="13074" width="7" style="7" customWidth="1"/>
    <col min="13075" max="13077" width="10.3833333333333" style="7" customWidth="1"/>
    <col min="13078" max="13078" width="8.13333333333333" style="7" customWidth="1"/>
    <col min="13079" max="13079" width="9.25" style="7" customWidth="1"/>
    <col min="13080" max="13080" width="7.38333333333333" style="7" customWidth="1"/>
    <col min="13081" max="13081" width="8.13333333333333" style="7" customWidth="1"/>
    <col min="13082" max="13082" width="6.88333333333333" style="7" customWidth="1"/>
    <col min="13083" max="13083" width="8.13333333333333" style="7" customWidth="1"/>
    <col min="13084" max="13084" width="7.25" style="7" customWidth="1"/>
    <col min="13085" max="13086" width="5.75" style="7" customWidth="1"/>
    <col min="13087" max="13090" width="9" style="7" hidden="1" customWidth="1"/>
    <col min="13091" max="13313" width="9" style="7"/>
    <col min="13314" max="13314" width="27" style="7" customWidth="1"/>
    <col min="13315" max="13315" width="20.6333333333333" style="7" customWidth="1"/>
    <col min="13316" max="13316" width="6.13333333333333" style="7" customWidth="1"/>
    <col min="13317" max="13318" width="5.75" style="7" customWidth="1"/>
    <col min="13319" max="13319" width="10.25" style="7" customWidth="1"/>
    <col min="13320" max="13320" width="10.75" style="7" customWidth="1"/>
    <col min="13321" max="13321" width="8.5" style="7" customWidth="1"/>
    <col min="13322" max="13322" width="7" style="7" customWidth="1"/>
    <col min="13323" max="13323" width="6.38333333333333" style="7" customWidth="1"/>
    <col min="13324" max="13324" width="8.38333333333333" style="7" customWidth="1"/>
    <col min="13325" max="13325" width="7.25" style="7" customWidth="1"/>
    <col min="13326" max="13326" width="6.63333333333333" style="7" customWidth="1"/>
    <col min="13327" max="13327" width="6.88333333333333" style="7" customWidth="1"/>
    <col min="13328" max="13328" width="7.25" style="7" customWidth="1"/>
    <col min="13329" max="13329" width="7.88333333333333" style="7" customWidth="1"/>
    <col min="13330" max="13330" width="7" style="7" customWidth="1"/>
    <col min="13331" max="13333" width="10.3833333333333" style="7" customWidth="1"/>
    <col min="13334" max="13334" width="8.13333333333333" style="7" customWidth="1"/>
    <col min="13335" max="13335" width="9.25" style="7" customWidth="1"/>
    <col min="13336" max="13336" width="7.38333333333333" style="7" customWidth="1"/>
    <col min="13337" max="13337" width="8.13333333333333" style="7" customWidth="1"/>
    <col min="13338" max="13338" width="6.88333333333333" style="7" customWidth="1"/>
    <col min="13339" max="13339" width="8.13333333333333" style="7" customWidth="1"/>
    <col min="13340" max="13340" width="7.25" style="7" customWidth="1"/>
    <col min="13341" max="13342" width="5.75" style="7" customWidth="1"/>
    <col min="13343" max="13346" width="9" style="7" hidden="1" customWidth="1"/>
    <col min="13347" max="13569" width="9" style="7"/>
    <col min="13570" max="13570" width="27" style="7" customWidth="1"/>
    <col min="13571" max="13571" width="20.6333333333333" style="7" customWidth="1"/>
    <col min="13572" max="13572" width="6.13333333333333" style="7" customWidth="1"/>
    <col min="13573" max="13574" width="5.75" style="7" customWidth="1"/>
    <col min="13575" max="13575" width="10.25" style="7" customWidth="1"/>
    <col min="13576" max="13576" width="10.75" style="7" customWidth="1"/>
    <col min="13577" max="13577" width="8.5" style="7" customWidth="1"/>
    <col min="13578" max="13578" width="7" style="7" customWidth="1"/>
    <col min="13579" max="13579" width="6.38333333333333" style="7" customWidth="1"/>
    <col min="13580" max="13580" width="8.38333333333333" style="7" customWidth="1"/>
    <col min="13581" max="13581" width="7.25" style="7" customWidth="1"/>
    <col min="13582" max="13582" width="6.63333333333333" style="7" customWidth="1"/>
    <col min="13583" max="13583" width="6.88333333333333" style="7" customWidth="1"/>
    <col min="13584" max="13584" width="7.25" style="7" customWidth="1"/>
    <col min="13585" max="13585" width="7.88333333333333" style="7" customWidth="1"/>
    <col min="13586" max="13586" width="7" style="7" customWidth="1"/>
    <col min="13587" max="13589" width="10.3833333333333" style="7" customWidth="1"/>
    <col min="13590" max="13590" width="8.13333333333333" style="7" customWidth="1"/>
    <col min="13591" max="13591" width="9.25" style="7" customWidth="1"/>
    <col min="13592" max="13592" width="7.38333333333333" style="7" customWidth="1"/>
    <col min="13593" max="13593" width="8.13333333333333" style="7" customWidth="1"/>
    <col min="13594" max="13594" width="6.88333333333333" style="7" customWidth="1"/>
    <col min="13595" max="13595" width="8.13333333333333" style="7" customWidth="1"/>
    <col min="13596" max="13596" width="7.25" style="7" customWidth="1"/>
    <col min="13597" max="13598" width="5.75" style="7" customWidth="1"/>
    <col min="13599" max="13602" width="9" style="7" hidden="1" customWidth="1"/>
    <col min="13603" max="13825" width="9" style="7"/>
    <col min="13826" max="13826" width="27" style="7" customWidth="1"/>
    <col min="13827" max="13827" width="20.6333333333333" style="7" customWidth="1"/>
    <col min="13828" max="13828" width="6.13333333333333" style="7" customWidth="1"/>
    <col min="13829" max="13830" width="5.75" style="7" customWidth="1"/>
    <col min="13831" max="13831" width="10.25" style="7" customWidth="1"/>
    <col min="13832" max="13832" width="10.75" style="7" customWidth="1"/>
    <col min="13833" max="13833" width="8.5" style="7" customWidth="1"/>
    <col min="13834" max="13834" width="7" style="7" customWidth="1"/>
    <col min="13835" max="13835" width="6.38333333333333" style="7" customWidth="1"/>
    <col min="13836" max="13836" width="8.38333333333333" style="7" customWidth="1"/>
    <col min="13837" max="13837" width="7.25" style="7" customWidth="1"/>
    <col min="13838" max="13838" width="6.63333333333333" style="7" customWidth="1"/>
    <col min="13839" max="13839" width="6.88333333333333" style="7" customWidth="1"/>
    <col min="13840" max="13840" width="7.25" style="7" customWidth="1"/>
    <col min="13841" max="13841" width="7.88333333333333" style="7" customWidth="1"/>
    <col min="13842" max="13842" width="7" style="7" customWidth="1"/>
    <col min="13843" max="13845" width="10.3833333333333" style="7" customWidth="1"/>
    <col min="13846" max="13846" width="8.13333333333333" style="7" customWidth="1"/>
    <col min="13847" max="13847" width="9.25" style="7" customWidth="1"/>
    <col min="13848" max="13848" width="7.38333333333333" style="7" customWidth="1"/>
    <col min="13849" max="13849" width="8.13333333333333" style="7" customWidth="1"/>
    <col min="13850" max="13850" width="6.88333333333333" style="7" customWidth="1"/>
    <col min="13851" max="13851" width="8.13333333333333" style="7" customWidth="1"/>
    <col min="13852" max="13852" width="7.25" style="7" customWidth="1"/>
    <col min="13853" max="13854" width="5.75" style="7" customWidth="1"/>
    <col min="13855" max="13858" width="9" style="7" hidden="1" customWidth="1"/>
    <col min="13859" max="14081" width="9" style="7"/>
    <col min="14082" max="14082" width="27" style="7" customWidth="1"/>
    <col min="14083" max="14083" width="20.6333333333333" style="7" customWidth="1"/>
    <col min="14084" max="14084" width="6.13333333333333" style="7" customWidth="1"/>
    <col min="14085" max="14086" width="5.75" style="7" customWidth="1"/>
    <col min="14087" max="14087" width="10.25" style="7" customWidth="1"/>
    <col min="14088" max="14088" width="10.75" style="7" customWidth="1"/>
    <col min="14089" max="14089" width="8.5" style="7" customWidth="1"/>
    <col min="14090" max="14090" width="7" style="7" customWidth="1"/>
    <col min="14091" max="14091" width="6.38333333333333" style="7" customWidth="1"/>
    <col min="14092" max="14092" width="8.38333333333333" style="7" customWidth="1"/>
    <col min="14093" max="14093" width="7.25" style="7" customWidth="1"/>
    <col min="14094" max="14094" width="6.63333333333333" style="7" customWidth="1"/>
    <col min="14095" max="14095" width="6.88333333333333" style="7" customWidth="1"/>
    <col min="14096" max="14096" width="7.25" style="7" customWidth="1"/>
    <col min="14097" max="14097" width="7.88333333333333" style="7" customWidth="1"/>
    <col min="14098" max="14098" width="7" style="7" customWidth="1"/>
    <col min="14099" max="14101" width="10.3833333333333" style="7" customWidth="1"/>
    <col min="14102" max="14102" width="8.13333333333333" style="7" customWidth="1"/>
    <col min="14103" max="14103" width="9.25" style="7" customWidth="1"/>
    <col min="14104" max="14104" width="7.38333333333333" style="7" customWidth="1"/>
    <col min="14105" max="14105" width="8.13333333333333" style="7" customWidth="1"/>
    <col min="14106" max="14106" width="6.88333333333333" style="7" customWidth="1"/>
    <col min="14107" max="14107" width="8.13333333333333" style="7" customWidth="1"/>
    <col min="14108" max="14108" width="7.25" style="7" customWidth="1"/>
    <col min="14109" max="14110" width="5.75" style="7" customWidth="1"/>
    <col min="14111" max="14114" width="9" style="7" hidden="1" customWidth="1"/>
    <col min="14115" max="14337" width="9" style="7"/>
    <col min="14338" max="14338" width="27" style="7" customWidth="1"/>
    <col min="14339" max="14339" width="20.6333333333333" style="7" customWidth="1"/>
    <col min="14340" max="14340" width="6.13333333333333" style="7" customWidth="1"/>
    <col min="14341" max="14342" width="5.75" style="7" customWidth="1"/>
    <col min="14343" max="14343" width="10.25" style="7" customWidth="1"/>
    <col min="14344" max="14344" width="10.75" style="7" customWidth="1"/>
    <col min="14345" max="14345" width="8.5" style="7" customWidth="1"/>
    <col min="14346" max="14346" width="7" style="7" customWidth="1"/>
    <col min="14347" max="14347" width="6.38333333333333" style="7" customWidth="1"/>
    <col min="14348" max="14348" width="8.38333333333333" style="7" customWidth="1"/>
    <col min="14349" max="14349" width="7.25" style="7" customWidth="1"/>
    <col min="14350" max="14350" width="6.63333333333333" style="7" customWidth="1"/>
    <col min="14351" max="14351" width="6.88333333333333" style="7" customWidth="1"/>
    <col min="14352" max="14352" width="7.25" style="7" customWidth="1"/>
    <col min="14353" max="14353" width="7.88333333333333" style="7" customWidth="1"/>
    <col min="14354" max="14354" width="7" style="7" customWidth="1"/>
    <col min="14355" max="14357" width="10.3833333333333" style="7" customWidth="1"/>
    <col min="14358" max="14358" width="8.13333333333333" style="7" customWidth="1"/>
    <col min="14359" max="14359" width="9.25" style="7" customWidth="1"/>
    <col min="14360" max="14360" width="7.38333333333333" style="7" customWidth="1"/>
    <col min="14361" max="14361" width="8.13333333333333" style="7" customWidth="1"/>
    <col min="14362" max="14362" width="6.88333333333333" style="7" customWidth="1"/>
    <col min="14363" max="14363" width="8.13333333333333" style="7" customWidth="1"/>
    <col min="14364" max="14364" width="7.25" style="7" customWidth="1"/>
    <col min="14365" max="14366" width="5.75" style="7" customWidth="1"/>
    <col min="14367" max="14370" width="9" style="7" hidden="1" customWidth="1"/>
    <col min="14371" max="14593" width="9" style="7"/>
    <col min="14594" max="14594" width="27" style="7" customWidth="1"/>
    <col min="14595" max="14595" width="20.6333333333333" style="7" customWidth="1"/>
    <col min="14596" max="14596" width="6.13333333333333" style="7" customWidth="1"/>
    <col min="14597" max="14598" width="5.75" style="7" customWidth="1"/>
    <col min="14599" max="14599" width="10.25" style="7" customWidth="1"/>
    <col min="14600" max="14600" width="10.75" style="7" customWidth="1"/>
    <col min="14601" max="14601" width="8.5" style="7" customWidth="1"/>
    <col min="14602" max="14602" width="7" style="7" customWidth="1"/>
    <col min="14603" max="14603" width="6.38333333333333" style="7" customWidth="1"/>
    <col min="14604" max="14604" width="8.38333333333333" style="7" customWidth="1"/>
    <col min="14605" max="14605" width="7.25" style="7" customWidth="1"/>
    <col min="14606" max="14606" width="6.63333333333333" style="7" customWidth="1"/>
    <col min="14607" max="14607" width="6.88333333333333" style="7" customWidth="1"/>
    <col min="14608" max="14608" width="7.25" style="7" customWidth="1"/>
    <col min="14609" max="14609" width="7.88333333333333" style="7" customWidth="1"/>
    <col min="14610" max="14610" width="7" style="7" customWidth="1"/>
    <col min="14611" max="14613" width="10.3833333333333" style="7" customWidth="1"/>
    <col min="14614" max="14614" width="8.13333333333333" style="7" customWidth="1"/>
    <col min="14615" max="14615" width="9.25" style="7" customWidth="1"/>
    <col min="14616" max="14616" width="7.38333333333333" style="7" customWidth="1"/>
    <col min="14617" max="14617" width="8.13333333333333" style="7" customWidth="1"/>
    <col min="14618" max="14618" width="6.88333333333333" style="7" customWidth="1"/>
    <col min="14619" max="14619" width="8.13333333333333" style="7" customWidth="1"/>
    <col min="14620" max="14620" width="7.25" style="7" customWidth="1"/>
    <col min="14621" max="14622" width="5.75" style="7" customWidth="1"/>
    <col min="14623" max="14626" width="9" style="7" hidden="1" customWidth="1"/>
    <col min="14627" max="14849" width="9" style="7"/>
    <col min="14850" max="14850" width="27" style="7" customWidth="1"/>
    <col min="14851" max="14851" width="20.6333333333333" style="7" customWidth="1"/>
    <col min="14852" max="14852" width="6.13333333333333" style="7" customWidth="1"/>
    <col min="14853" max="14854" width="5.75" style="7" customWidth="1"/>
    <col min="14855" max="14855" width="10.25" style="7" customWidth="1"/>
    <col min="14856" max="14856" width="10.75" style="7" customWidth="1"/>
    <col min="14857" max="14857" width="8.5" style="7" customWidth="1"/>
    <col min="14858" max="14858" width="7" style="7" customWidth="1"/>
    <col min="14859" max="14859" width="6.38333333333333" style="7" customWidth="1"/>
    <col min="14860" max="14860" width="8.38333333333333" style="7" customWidth="1"/>
    <col min="14861" max="14861" width="7.25" style="7" customWidth="1"/>
    <col min="14862" max="14862" width="6.63333333333333" style="7" customWidth="1"/>
    <col min="14863" max="14863" width="6.88333333333333" style="7" customWidth="1"/>
    <col min="14864" max="14864" width="7.25" style="7" customWidth="1"/>
    <col min="14865" max="14865" width="7.88333333333333" style="7" customWidth="1"/>
    <col min="14866" max="14866" width="7" style="7" customWidth="1"/>
    <col min="14867" max="14869" width="10.3833333333333" style="7" customWidth="1"/>
    <col min="14870" max="14870" width="8.13333333333333" style="7" customWidth="1"/>
    <col min="14871" max="14871" width="9.25" style="7" customWidth="1"/>
    <col min="14872" max="14872" width="7.38333333333333" style="7" customWidth="1"/>
    <col min="14873" max="14873" width="8.13333333333333" style="7" customWidth="1"/>
    <col min="14874" max="14874" width="6.88333333333333" style="7" customWidth="1"/>
    <col min="14875" max="14875" width="8.13333333333333" style="7" customWidth="1"/>
    <col min="14876" max="14876" width="7.25" style="7" customWidth="1"/>
    <col min="14877" max="14878" width="5.75" style="7" customWidth="1"/>
    <col min="14879" max="14882" width="9" style="7" hidden="1" customWidth="1"/>
    <col min="14883" max="15105" width="9" style="7"/>
    <col min="15106" max="15106" width="27" style="7" customWidth="1"/>
    <col min="15107" max="15107" width="20.6333333333333" style="7" customWidth="1"/>
    <col min="15108" max="15108" width="6.13333333333333" style="7" customWidth="1"/>
    <col min="15109" max="15110" width="5.75" style="7" customWidth="1"/>
    <col min="15111" max="15111" width="10.25" style="7" customWidth="1"/>
    <col min="15112" max="15112" width="10.75" style="7" customWidth="1"/>
    <col min="15113" max="15113" width="8.5" style="7" customWidth="1"/>
    <col min="15114" max="15114" width="7" style="7" customWidth="1"/>
    <col min="15115" max="15115" width="6.38333333333333" style="7" customWidth="1"/>
    <col min="15116" max="15116" width="8.38333333333333" style="7" customWidth="1"/>
    <col min="15117" max="15117" width="7.25" style="7" customWidth="1"/>
    <col min="15118" max="15118" width="6.63333333333333" style="7" customWidth="1"/>
    <col min="15119" max="15119" width="6.88333333333333" style="7" customWidth="1"/>
    <col min="15120" max="15120" width="7.25" style="7" customWidth="1"/>
    <col min="15121" max="15121" width="7.88333333333333" style="7" customWidth="1"/>
    <col min="15122" max="15122" width="7" style="7" customWidth="1"/>
    <col min="15123" max="15125" width="10.3833333333333" style="7" customWidth="1"/>
    <col min="15126" max="15126" width="8.13333333333333" style="7" customWidth="1"/>
    <col min="15127" max="15127" width="9.25" style="7" customWidth="1"/>
    <col min="15128" max="15128" width="7.38333333333333" style="7" customWidth="1"/>
    <col min="15129" max="15129" width="8.13333333333333" style="7" customWidth="1"/>
    <col min="15130" max="15130" width="6.88333333333333" style="7" customWidth="1"/>
    <col min="15131" max="15131" width="8.13333333333333" style="7" customWidth="1"/>
    <col min="15132" max="15132" width="7.25" style="7" customWidth="1"/>
    <col min="15133" max="15134" width="5.75" style="7" customWidth="1"/>
    <col min="15135" max="15138" width="9" style="7" hidden="1" customWidth="1"/>
    <col min="15139" max="15361" width="9" style="7"/>
    <col min="15362" max="15362" width="27" style="7" customWidth="1"/>
    <col min="15363" max="15363" width="20.6333333333333" style="7" customWidth="1"/>
    <col min="15364" max="15364" width="6.13333333333333" style="7" customWidth="1"/>
    <col min="15365" max="15366" width="5.75" style="7" customWidth="1"/>
    <col min="15367" max="15367" width="10.25" style="7" customWidth="1"/>
    <col min="15368" max="15368" width="10.75" style="7" customWidth="1"/>
    <col min="15369" max="15369" width="8.5" style="7" customWidth="1"/>
    <col min="15370" max="15370" width="7" style="7" customWidth="1"/>
    <col min="15371" max="15371" width="6.38333333333333" style="7" customWidth="1"/>
    <col min="15372" max="15372" width="8.38333333333333" style="7" customWidth="1"/>
    <col min="15373" max="15373" width="7.25" style="7" customWidth="1"/>
    <col min="15374" max="15374" width="6.63333333333333" style="7" customWidth="1"/>
    <col min="15375" max="15375" width="6.88333333333333" style="7" customWidth="1"/>
    <col min="15376" max="15376" width="7.25" style="7" customWidth="1"/>
    <col min="15377" max="15377" width="7.88333333333333" style="7" customWidth="1"/>
    <col min="15378" max="15378" width="7" style="7" customWidth="1"/>
    <col min="15379" max="15381" width="10.3833333333333" style="7" customWidth="1"/>
    <col min="15382" max="15382" width="8.13333333333333" style="7" customWidth="1"/>
    <col min="15383" max="15383" width="9.25" style="7" customWidth="1"/>
    <col min="15384" max="15384" width="7.38333333333333" style="7" customWidth="1"/>
    <col min="15385" max="15385" width="8.13333333333333" style="7" customWidth="1"/>
    <col min="15386" max="15386" width="6.88333333333333" style="7" customWidth="1"/>
    <col min="15387" max="15387" width="8.13333333333333" style="7" customWidth="1"/>
    <col min="15388" max="15388" width="7.25" style="7" customWidth="1"/>
    <col min="15389" max="15390" width="5.75" style="7" customWidth="1"/>
    <col min="15391" max="15394" width="9" style="7" hidden="1" customWidth="1"/>
    <col min="15395" max="15617" width="9" style="7"/>
    <col min="15618" max="15618" width="27" style="7" customWidth="1"/>
    <col min="15619" max="15619" width="20.6333333333333" style="7" customWidth="1"/>
    <col min="15620" max="15620" width="6.13333333333333" style="7" customWidth="1"/>
    <col min="15621" max="15622" width="5.75" style="7" customWidth="1"/>
    <col min="15623" max="15623" width="10.25" style="7" customWidth="1"/>
    <col min="15624" max="15624" width="10.75" style="7" customWidth="1"/>
    <col min="15625" max="15625" width="8.5" style="7" customWidth="1"/>
    <col min="15626" max="15626" width="7" style="7" customWidth="1"/>
    <col min="15627" max="15627" width="6.38333333333333" style="7" customWidth="1"/>
    <col min="15628" max="15628" width="8.38333333333333" style="7" customWidth="1"/>
    <col min="15629" max="15629" width="7.25" style="7" customWidth="1"/>
    <col min="15630" max="15630" width="6.63333333333333" style="7" customWidth="1"/>
    <col min="15631" max="15631" width="6.88333333333333" style="7" customWidth="1"/>
    <col min="15632" max="15632" width="7.25" style="7" customWidth="1"/>
    <col min="15633" max="15633" width="7.88333333333333" style="7" customWidth="1"/>
    <col min="15634" max="15634" width="7" style="7" customWidth="1"/>
    <col min="15635" max="15637" width="10.3833333333333" style="7" customWidth="1"/>
    <col min="15638" max="15638" width="8.13333333333333" style="7" customWidth="1"/>
    <col min="15639" max="15639" width="9.25" style="7" customWidth="1"/>
    <col min="15640" max="15640" width="7.38333333333333" style="7" customWidth="1"/>
    <col min="15641" max="15641" width="8.13333333333333" style="7" customWidth="1"/>
    <col min="15642" max="15642" width="6.88333333333333" style="7" customWidth="1"/>
    <col min="15643" max="15643" width="8.13333333333333" style="7" customWidth="1"/>
    <col min="15644" max="15644" width="7.25" style="7" customWidth="1"/>
    <col min="15645" max="15646" width="5.75" style="7" customWidth="1"/>
    <col min="15647" max="15650" width="9" style="7" hidden="1" customWidth="1"/>
    <col min="15651" max="15873" width="9" style="7"/>
    <col min="15874" max="15874" width="27" style="7" customWidth="1"/>
    <col min="15875" max="15875" width="20.6333333333333" style="7" customWidth="1"/>
    <col min="15876" max="15876" width="6.13333333333333" style="7" customWidth="1"/>
    <col min="15877" max="15878" width="5.75" style="7" customWidth="1"/>
    <col min="15879" max="15879" width="10.25" style="7" customWidth="1"/>
    <col min="15880" max="15880" width="10.75" style="7" customWidth="1"/>
    <col min="15881" max="15881" width="8.5" style="7" customWidth="1"/>
    <col min="15882" max="15882" width="7" style="7" customWidth="1"/>
    <col min="15883" max="15883" width="6.38333333333333" style="7" customWidth="1"/>
    <col min="15884" max="15884" width="8.38333333333333" style="7" customWidth="1"/>
    <col min="15885" max="15885" width="7.25" style="7" customWidth="1"/>
    <col min="15886" max="15886" width="6.63333333333333" style="7" customWidth="1"/>
    <col min="15887" max="15887" width="6.88333333333333" style="7" customWidth="1"/>
    <col min="15888" max="15888" width="7.25" style="7" customWidth="1"/>
    <col min="15889" max="15889" width="7.88333333333333" style="7" customWidth="1"/>
    <col min="15890" max="15890" width="7" style="7" customWidth="1"/>
    <col min="15891" max="15893" width="10.3833333333333" style="7" customWidth="1"/>
    <col min="15894" max="15894" width="8.13333333333333" style="7" customWidth="1"/>
    <col min="15895" max="15895" width="9.25" style="7" customWidth="1"/>
    <col min="15896" max="15896" width="7.38333333333333" style="7" customWidth="1"/>
    <col min="15897" max="15897" width="8.13333333333333" style="7" customWidth="1"/>
    <col min="15898" max="15898" width="6.88333333333333" style="7" customWidth="1"/>
    <col min="15899" max="15899" width="8.13333333333333" style="7" customWidth="1"/>
    <col min="15900" max="15900" width="7.25" style="7" customWidth="1"/>
    <col min="15901" max="15902" width="5.75" style="7" customWidth="1"/>
    <col min="15903" max="15906" width="9" style="7" hidden="1" customWidth="1"/>
    <col min="15907" max="16129" width="9" style="7"/>
    <col min="16130" max="16130" width="27" style="7" customWidth="1"/>
    <col min="16131" max="16131" width="20.6333333333333" style="7" customWidth="1"/>
    <col min="16132" max="16132" width="6.13333333333333" style="7" customWidth="1"/>
    <col min="16133" max="16134" width="5.75" style="7" customWidth="1"/>
    <col min="16135" max="16135" width="10.25" style="7" customWidth="1"/>
    <col min="16136" max="16136" width="10.75" style="7" customWidth="1"/>
    <col min="16137" max="16137" width="8.5" style="7" customWidth="1"/>
    <col min="16138" max="16138" width="7" style="7" customWidth="1"/>
    <col min="16139" max="16139" width="6.38333333333333" style="7" customWidth="1"/>
    <col min="16140" max="16140" width="8.38333333333333" style="7" customWidth="1"/>
    <col min="16141" max="16141" width="7.25" style="7" customWidth="1"/>
    <col min="16142" max="16142" width="6.63333333333333" style="7" customWidth="1"/>
    <col min="16143" max="16143" width="6.88333333333333" style="7" customWidth="1"/>
    <col min="16144" max="16144" width="7.25" style="7" customWidth="1"/>
    <col min="16145" max="16145" width="7.88333333333333" style="7" customWidth="1"/>
    <col min="16146" max="16146" width="7" style="7" customWidth="1"/>
    <col min="16147" max="16149" width="10.3833333333333" style="7" customWidth="1"/>
    <col min="16150" max="16150" width="8.13333333333333" style="7" customWidth="1"/>
    <col min="16151" max="16151" width="9.25" style="7" customWidth="1"/>
    <col min="16152" max="16152" width="7.38333333333333" style="7" customWidth="1"/>
    <col min="16153" max="16153" width="8.13333333333333" style="7" customWidth="1"/>
    <col min="16154" max="16154" width="6.88333333333333" style="7" customWidth="1"/>
    <col min="16155" max="16155" width="8.13333333333333" style="7" customWidth="1"/>
    <col min="16156" max="16156" width="7.25" style="7" customWidth="1"/>
    <col min="16157" max="16158" width="5.75" style="7" customWidth="1"/>
    <col min="16159" max="16162" width="9" style="7" hidden="1" customWidth="1"/>
    <col min="16163" max="16384" width="9" style="7"/>
  </cols>
  <sheetData>
    <row r="1" ht="20.45" customHeight="1" spans="1:1">
      <c r="A1" s="8"/>
    </row>
    <row r="2" ht="25" customHeight="1" spans="1:34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81"/>
      <c r="AF2" s="81"/>
      <c r="AG2" s="81"/>
      <c r="AH2" s="81"/>
    </row>
    <row r="3" ht="16" customHeight="1" spans="28:28">
      <c r="AB3" s="2" t="s">
        <v>7</v>
      </c>
    </row>
    <row r="4" ht="32" customHeight="1" spans="1:34">
      <c r="A4" s="10" t="s">
        <v>8</v>
      </c>
      <c r="B4" s="11" t="s">
        <v>9</v>
      </c>
      <c r="C4" s="12" t="s">
        <v>10</v>
      </c>
      <c r="D4" s="13" t="s">
        <v>11</v>
      </c>
      <c r="E4" s="14" t="s">
        <v>12</v>
      </c>
      <c r="F4" s="15" t="s">
        <v>13</v>
      </c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58" t="s">
        <v>14</v>
      </c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 t="s">
        <v>15</v>
      </c>
      <c r="AF4" s="58"/>
      <c r="AG4" s="58"/>
      <c r="AH4" s="87" t="s">
        <v>16</v>
      </c>
    </row>
    <row r="5" ht="20.45" customHeight="1" spans="1:34">
      <c r="A5" s="17"/>
      <c r="B5" s="18"/>
      <c r="C5" s="19"/>
      <c r="D5" s="20"/>
      <c r="E5" s="14"/>
      <c r="F5" s="21" t="s">
        <v>17</v>
      </c>
      <c r="G5" s="22" t="s">
        <v>18</v>
      </c>
      <c r="H5" s="22" t="s">
        <v>19</v>
      </c>
      <c r="I5" s="48"/>
      <c r="J5" s="48"/>
      <c r="K5" s="48"/>
      <c r="L5" s="48"/>
      <c r="M5" s="48"/>
      <c r="N5" s="48"/>
      <c r="O5" s="49"/>
      <c r="P5" s="50" t="s">
        <v>20</v>
      </c>
      <c r="Q5" s="55"/>
      <c r="R5" s="55"/>
      <c r="S5" s="59" t="s">
        <v>21</v>
      </c>
      <c r="T5" s="60" t="s">
        <v>22</v>
      </c>
      <c r="U5" s="61"/>
      <c r="V5" s="62"/>
      <c r="W5" s="62"/>
      <c r="X5" s="62"/>
      <c r="Y5" s="62"/>
      <c r="Z5" s="62"/>
      <c r="AA5" s="62"/>
      <c r="AB5" s="58" t="s">
        <v>23</v>
      </c>
      <c r="AC5" s="58"/>
      <c r="AD5" s="58"/>
      <c r="AE5" s="58" t="s">
        <v>21</v>
      </c>
      <c r="AF5" s="58" t="s">
        <v>24</v>
      </c>
      <c r="AG5" s="58" t="s">
        <v>25</v>
      </c>
      <c r="AH5" s="72"/>
    </row>
    <row r="6" ht="23.1" customHeight="1" spans="1:34">
      <c r="A6" s="17"/>
      <c r="B6" s="18"/>
      <c r="C6" s="19"/>
      <c r="D6" s="20"/>
      <c r="E6" s="14"/>
      <c r="F6" s="23"/>
      <c r="G6" s="22"/>
      <c r="H6" s="24"/>
      <c r="I6" s="51"/>
      <c r="J6" s="51"/>
      <c r="K6" s="51"/>
      <c r="L6" s="51"/>
      <c r="M6" s="51"/>
      <c r="N6" s="51"/>
      <c r="O6" s="52"/>
      <c r="P6" s="50"/>
      <c r="Q6" s="55"/>
      <c r="R6" s="55"/>
      <c r="S6" s="61"/>
      <c r="T6" s="63" t="s">
        <v>26</v>
      </c>
      <c r="U6" s="58"/>
      <c r="V6" s="58"/>
      <c r="W6" s="58"/>
      <c r="X6" s="64"/>
      <c r="Y6" s="58" t="s">
        <v>27</v>
      </c>
      <c r="Z6" s="58"/>
      <c r="AA6" s="58"/>
      <c r="AB6" s="82" t="s">
        <v>28</v>
      </c>
      <c r="AC6" s="83" t="s">
        <v>29</v>
      </c>
      <c r="AD6" s="83" t="s">
        <v>30</v>
      </c>
      <c r="AE6" s="58"/>
      <c r="AF6" s="58"/>
      <c r="AG6" s="58"/>
      <c r="AH6" s="72"/>
    </row>
    <row r="7" ht="39" customHeight="1" spans="1:34">
      <c r="A7" s="17"/>
      <c r="B7" s="18"/>
      <c r="C7" s="19"/>
      <c r="D7" s="20"/>
      <c r="E7" s="14"/>
      <c r="F7" s="23"/>
      <c r="G7" s="22"/>
      <c r="H7" s="25"/>
      <c r="I7" s="53"/>
      <c r="J7" s="53"/>
      <c r="K7" s="53"/>
      <c r="L7" s="53"/>
      <c r="M7" s="53"/>
      <c r="N7" s="53"/>
      <c r="O7" s="54"/>
      <c r="P7" s="50"/>
      <c r="Q7" s="55"/>
      <c r="R7" s="55"/>
      <c r="S7" s="61"/>
      <c r="T7" s="58" t="s">
        <v>28</v>
      </c>
      <c r="U7" s="65" t="s">
        <v>31</v>
      </c>
      <c r="V7" s="66"/>
      <c r="W7" s="67"/>
      <c r="X7" s="68" t="s">
        <v>32</v>
      </c>
      <c r="Y7" s="83" t="s">
        <v>28</v>
      </c>
      <c r="Z7" s="83" t="s">
        <v>31</v>
      </c>
      <c r="AA7" s="83" t="s">
        <v>32</v>
      </c>
      <c r="AB7" s="59"/>
      <c r="AC7" s="83"/>
      <c r="AD7" s="83"/>
      <c r="AE7" s="58"/>
      <c r="AF7" s="58"/>
      <c r="AG7" s="58"/>
      <c r="AH7" s="72"/>
    </row>
    <row r="8" ht="69.95" customHeight="1" spans="1:34">
      <c r="A8" s="26"/>
      <c r="B8" s="27"/>
      <c r="C8" s="28"/>
      <c r="D8" s="29"/>
      <c r="E8" s="14"/>
      <c r="F8" s="30"/>
      <c r="G8" s="24"/>
      <c r="H8" s="24" t="s">
        <v>28</v>
      </c>
      <c r="I8" s="30" t="s">
        <v>33</v>
      </c>
      <c r="J8" s="30" t="s">
        <v>34</v>
      </c>
      <c r="K8" s="30" t="s">
        <v>35</v>
      </c>
      <c r="L8" s="30" t="s">
        <v>36</v>
      </c>
      <c r="M8" s="30" t="s">
        <v>37</v>
      </c>
      <c r="N8" s="30" t="s">
        <v>38</v>
      </c>
      <c r="O8" s="30" t="s">
        <v>39</v>
      </c>
      <c r="P8" s="55" t="s">
        <v>28</v>
      </c>
      <c r="Q8" s="55" t="s">
        <v>40</v>
      </c>
      <c r="R8" s="55" t="s">
        <v>41</v>
      </c>
      <c r="S8" s="69"/>
      <c r="T8" s="58"/>
      <c r="U8" s="70" t="s">
        <v>24</v>
      </c>
      <c r="V8" s="71" t="s">
        <v>42</v>
      </c>
      <c r="W8" s="72" t="s">
        <v>43</v>
      </c>
      <c r="X8" s="73"/>
      <c r="Y8" s="83"/>
      <c r="Z8" s="83"/>
      <c r="AA8" s="83"/>
      <c r="AB8" s="65"/>
      <c r="AC8" s="84"/>
      <c r="AD8" s="84"/>
      <c r="AE8" s="58"/>
      <c r="AF8" s="58"/>
      <c r="AG8" s="58"/>
      <c r="AH8" s="68"/>
    </row>
    <row r="9" ht="32.1" customHeight="1" spans="1:34">
      <c r="A9" s="31" t="s">
        <v>44</v>
      </c>
      <c r="B9" s="32"/>
      <c r="C9" s="33">
        <f t="shared" ref="C9:F9" si="0">SUM(C10:C12,C19,C26,C37,C29,C40:C41,C44:C49,C51,C55,C62:C64)</f>
        <v>0</v>
      </c>
      <c r="D9" s="33">
        <f t="shared" si="0"/>
        <v>0</v>
      </c>
      <c r="E9" s="34">
        <f t="shared" si="0"/>
        <v>0</v>
      </c>
      <c r="F9" s="35">
        <f t="shared" si="0"/>
        <v>8595.38</v>
      </c>
      <c r="G9" s="35">
        <f t="shared" ref="G9:G64" si="1">S9-P9-H9</f>
        <v>8332.48</v>
      </c>
      <c r="H9" s="35">
        <f>SUM(I9:O9)</f>
        <v>75</v>
      </c>
      <c r="I9" s="56">
        <f t="shared" ref="I9:O9" si="2">SUM(I10:I12,I19,I26,I37,I29,I40:I41,I44:I49,I51,I55,I62:I64)</f>
        <v>0</v>
      </c>
      <c r="J9" s="56">
        <f t="shared" si="2"/>
        <v>0</v>
      </c>
      <c r="K9" s="56">
        <f t="shared" si="2"/>
        <v>24</v>
      </c>
      <c r="L9" s="56">
        <f t="shared" si="2"/>
        <v>51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35">
        <f t="shared" ref="P9:P64" si="3">SUM(Q9:R9)</f>
        <v>187.9</v>
      </c>
      <c r="Q9" s="56">
        <f t="shared" ref="Q9:AD9" si="4">SUM(Q10:Q12,Q19,Q26,Q37,Q29,Q40:Q41,Q44:Q49,Q51,Q55,Q62:Q64)</f>
        <v>0</v>
      </c>
      <c r="R9" s="56">
        <f t="shared" si="4"/>
        <v>187.9</v>
      </c>
      <c r="S9" s="35">
        <f t="shared" si="4"/>
        <v>8595.38</v>
      </c>
      <c r="T9" s="35">
        <f t="shared" si="4"/>
        <v>8387.48</v>
      </c>
      <c r="U9" s="35">
        <f t="shared" si="4"/>
        <v>6370.78</v>
      </c>
      <c r="V9" s="35">
        <f t="shared" si="4"/>
        <v>694</v>
      </c>
      <c r="W9" s="35">
        <f t="shared" si="4"/>
        <v>1267.7</v>
      </c>
      <c r="X9" s="35">
        <f t="shared" si="4"/>
        <v>55</v>
      </c>
      <c r="Y9" s="56">
        <f t="shared" si="4"/>
        <v>20</v>
      </c>
      <c r="Z9" s="56">
        <f t="shared" si="4"/>
        <v>0</v>
      </c>
      <c r="AA9" s="56">
        <f t="shared" si="4"/>
        <v>20</v>
      </c>
      <c r="AB9" s="35">
        <f t="shared" si="4"/>
        <v>187.9</v>
      </c>
      <c r="AC9" s="35">
        <f t="shared" si="4"/>
        <v>112.9</v>
      </c>
      <c r="AD9" s="35">
        <f t="shared" si="4"/>
        <v>75</v>
      </c>
      <c r="AE9" s="85" t="e">
        <f t="shared" ref="AE9:AE25" si="5">AF9+AG9</f>
        <v>#REF!</v>
      </c>
      <c r="AF9" s="85">
        <f t="shared" ref="AF9:AF25" si="6">AC9+U9</f>
        <v>6483.68</v>
      </c>
      <c r="AG9" s="85" t="e">
        <f>AD9+AA9+#REF!</f>
        <v>#REF!</v>
      </c>
      <c r="AH9" s="88">
        <f>SUM(AH10:AH12,AH19,AH26,AH37,AH29,AH40:AH41,AH44:AH49,AH51,AH55,AH62:AH64)</f>
        <v>0</v>
      </c>
    </row>
    <row r="10" ht="30" customHeight="1" spans="1:34">
      <c r="A10" s="36" t="s">
        <v>45</v>
      </c>
      <c r="B10" s="37" t="s">
        <v>46</v>
      </c>
      <c r="C10" s="38"/>
      <c r="D10" s="38"/>
      <c r="E10" s="39"/>
      <c r="F10" s="35">
        <f>SUM(G10,H10,P10)</f>
        <v>487.42</v>
      </c>
      <c r="G10" s="35">
        <f t="shared" si="1"/>
        <v>487.42</v>
      </c>
      <c r="H10" s="35">
        <f t="shared" ref="H10:H73" si="7">SUM(I10:O10)</f>
        <v>0</v>
      </c>
      <c r="I10" s="35"/>
      <c r="J10" s="57"/>
      <c r="K10" s="35"/>
      <c r="L10" s="35"/>
      <c r="M10" s="35"/>
      <c r="N10" s="35"/>
      <c r="O10" s="35"/>
      <c r="P10" s="35">
        <f t="shared" si="3"/>
        <v>0</v>
      </c>
      <c r="Q10" s="35"/>
      <c r="R10" s="35"/>
      <c r="S10" s="35">
        <f t="shared" ref="S10:S64" si="8">T10+Y10+AB10</f>
        <v>487.42</v>
      </c>
      <c r="T10" s="35">
        <f t="shared" ref="T10:T64" si="9">SUM(U10:X10)</f>
        <v>487.42</v>
      </c>
      <c r="U10" s="35">
        <v>394.62</v>
      </c>
      <c r="V10" s="35">
        <v>48.5</v>
      </c>
      <c r="W10" s="35">
        <v>44.3</v>
      </c>
      <c r="X10" s="35"/>
      <c r="Y10" s="35">
        <f t="shared" ref="Y10:Y64" si="10">SUM(Z10:AA10)</f>
        <v>0</v>
      </c>
      <c r="Z10" s="35"/>
      <c r="AA10" s="35"/>
      <c r="AB10" s="35">
        <f t="shared" ref="AB10:AB18" si="11">SUM(AC10:AD10)</f>
        <v>0</v>
      </c>
      <c r="AC10" s="35"/>
      <c r="AD10" s="35"/>
      <c r="AE10" s="85" t="e">
        <f t="shared" si="5"/>
        <v>#REF!</v>
      </c>
      <c r="AF10" s="85">
        <f t="shared" si="6"/>
        <v>394.62</v>
      </c>
      <c r="AG10" s="85" t="e">
        <f>AD10+AA10+#REF!</f>
        <v>#REF!</v>
      </c>
      <c r="AH10" s="88"/>
    </row>
    <row r="11" ht="30" customHeight="1" spans="1:34">
      <c r="A11" s="36" t="s">
        <v>47</v>
      </c>
      <c r="B11" s="37" t="s">
        <v>48</v>
      </c>
      <c r="C11" s="38"/>
      <c r="D11" s="38"/>
      <c r="E11" s="37"/>
      <c r="F11" s="35">
        <f>SUM(G11,H11,P11)</f>
        <v>351.96</v>
      </c>
      <c r="G11" s="35">
        <f t="shared" si="1"/>
        <v>351.96</v>
      </c>
      <c r="H11" s="35">
        <f t="shared" si="7"/>
        <v>0</v>
      </c>
      <c r="I11" s="35"/>
      <c r="J11" s="35"/>
      <c r="K11" s="35"/>
      <c r="L11" s="35"/>
      <c r="M11" s="35"/>
      <c r="N11" s="35"/>
      <c r="O11" s="35"/>
      <c r="P11" s="35">
        <f t="shared" si="3"/>
        <v>0</v>
      </c>
      <c r="Q11" s="35"/>
      <c r="R11" s="35"/>
      <c r="S11" s="35">
        <f t="shared" si="8"/>
        <v>351.96</v>
      </c>
      <c r="T11" s="35">
        <f t="shared" si="9"/>
        <v>351.96</v>
      </c>
      <c r="U11" s="35">
        <v>285.76</v>
      </c>
      <c r="V11" s="35">
        <v>32.5</v>
      </c>
      <c r="W11" s="35">
        <v>33.7</v>
      </c>
      <c r="X11" s="35"/>
      <c r="Y11" s="35">
        <f t="shared" si="10"/>
        <v>0</v>
      </c>
      <c r="Z11" s="35"/>
      <c r="AA11" s="35"/>
      <c r="AB11" s="35">
        <f t="shared" si="11"/>
        <v>0</v>
      </c>
      <c r="AC11" s="35"/>
      <c r="AD11" s="35"/>
      <c r="AE11" s="85" t="e">
        <f t="shared" si="5"/>
        <v>#REF!</v>
      </c>
      <c r="AF11" s="85">
        <f t="shared" si="6"/>
        <v>285.76</v>
      </c>
      <c r="AG11" s="85" t="e">
        <f>AD11+AA11+#REF!</f>
        <v>#REF!</v>
      </c>
      <c r="AH11" s="88"/>
    </row>
    <row r="12" ht="30" customHeight="1" spans="1:34">
      <c r="A12" s="36" t="s">
        <v>49</v>
      </c>
      <c r="B12" s="37" t="s">
        <v>28</v>
      </c>
      <c r="C12" s="38">
        <f t="shared" ref="C12:F12" si="12">SUM(C13:C18)</f>
        <v>0</v>
      </c>
      <c r="D12" s="38">
        <f t="shared" si="12"/>
        <v>0</v>
      </c>
      <c r="E12" s="37">
        <f t="shared" si="12"/>
        <v>0</v>
      </c>
      <c r="F12" s="40">
        <f t="shared" si="12"/>
        <v>1626.09</v>
      </c>
      <c r="G12" s="35">
        <f t="shared" si="1"/>
        <v>1626.09</v>
      </c>
      <c r="H12" s="35">
        <f t="shared" si="7"/>
        <v>0</v>
      </c>
      <c r="I12" s="40">
        <f t="shared" ref="I12:N12" si="13">SUM(I13:I18)</f>
        <v>0</v>
      </c>
      <c r="J12" s="40">
        <f t="shared" si="13"/>
        <v>0</v>
      </c>
      <c r="K12" s="40">
        <f t="shared" si="13"/>
        <v>0</v>
      </c>
      <c r="L12" s="40">
        <f t="shared" si="13"/>
        <v>0</v>
      </c>
      <c r="M12" s="40">
        <f t="shared" si="13"/>
        <v>0</v>
      </c>
      <c r="N12" s="40">
        <f t="shared" si="13"/>
        <v>0</v>
      </c>
      <c r="O12" s="40">
        <f t="shared" ref="O12" si="14">SUM(O13:O18)</f>
        <v>0</v>
      </c>
      <c r="P12" s="35">
        <f t="shared" si="3"/>
        <v>0</v>
      </c>
      <c r="Q12" s="40">
        <f t="shared" ref="Q12:X12" si="15">SUM(Q13:Q18)</f>
        <v>0</v>
      </c>
      <c r="R12" s="40">
        <f t="shared" si="15"/>
        <v>0</v>
      </c>
      <c r="S12" s="35">
        <f t="shared" si="8"/>
        <v>1626.09</v>
      </c>
      <c r="T12" s="35">
        <f t="shared" si="9"/>
        <v>1626.09</v>
      </c>
      <c r="U12" s="40">
        <f t="shared" si="15"/>
        <v>982.69</v>
      </c>
      <c r="V12" s="40">
        <f t="shared" si="15"/>
        <v>168.2</v>
      </c>
      <c r="W12" s="40">
        <f t="shared" si="15"/>
        <v>475.2</v>
      </c>
      <c r="X12" s="40">
        <f t="shared" si="15"/>
        <v>0</v>
      </c>
      <c r="Y12" s="35">
        <f t="shared" si="10"/>
        <v>0</v>
      </c>
      <c r="Z12" s="40">
        <f t="shared" ref="Z12:AD12" si="16">SUM(Z13:Z18)</f>
        <v>0</v>
      </c>
      <c r="AA12" s="40">
        <f t="shared" si="16"/>
        <v>0</v>
      </c>
      <c r="AB12" s="35">
        <f t="shared" si="11"/>
        <v>0</v>
      </c>
      <c r="AC12" s="40">
        <f t="shared" si="16"/>
        <v>0</v>
      </c>
      <c r="AD12" s="40">
        <f t="shared" si="16"/>
        <v>0</v>
      </c>
      <c r="AE12" s="85" t="e">
        <f t="shared" si="5"/>
        <v>#REF!</v>
      </c>
      <c r="AF12" s="85">
        <f t="shared" si="6"/>
        <v>982.69</v>
      </c>
      <c r="AG12" s="85" t="e">
        <f>AD12+AA12+#REF!</f>
        <v>#REF!</v>
      </c>
      <c r="AH12" s="89">
        <f>SUM(AH13:AH18)</f>
        <v>0</v>
      </c>
    </row>
    <row r="13" ht="30" customHeight="1" spans="1:34">
      <c r="A13" s="41"/>
      <c r="B13" s="37" t="s">
        <v>50</v>
      </c>
      <c r="C13" s="38"/>
      <c r="D13" s="38"/>
      <c r="E13" s="37"/>
      <c r="F13" s="35">
        <f t="shared" ref="F13:F18" si="17">SUM(G13,H13,P13)</f>
        <v>604.84</v>
      </c>
      <c r="G13" s="35">
        <f t="shared" si="1"/>
        <v>604.84</v>
      </c>
      <c r="H13" s="35">
        <f t="shared" si="7"/>
        <v>0</v>
      </c>
      <c r="I13" s="35"/>
      <c r="J13" s="35"/>
      <c r="K13" s="35"/>
      <c r="L13" s="35"/>
      <c r="M13" s="35"/>
      <c r="N13" s="35"/>
      <c r="O13" s="35"/>
      <c r="P13" s="35">
        <f t="shared" si="3"/>
        <v>0</v>
      </c>
      <c r="Q13" s="35"/>
      <c r="R13" s="35"/>
      <c r="S13" s="35">
        <f t="shared" si="8"/>
        <v>604.84</v>
      </c>
      <c r="T13" s="35">
        <f t="shared" si="9"/>
        <v>604.84</v>
      </c>
      <c r="U13" s="35">
        <v>432.5</v>
      </c>
      <c r="V13" s="35">
        <v>70.5</v>
      </c>
      <c r="W13" s="35">
        <v>101.84</v>
      </c>
      <c r="X13" s="35"/>
      <c r="Y13" s="35">
        <f t="shared" si="10"/>
        <v>0</v>
      </c>
      <c r="Z13" s="35"/>
      <c r="AA13" s="35"/>
      <c r="AB13" s="35">
        <f t="shared" si="11"/>
        <v>0</v>
      </c>
      <c r="AC13" s="35"/>
      <c r="AD13" s="35"/>
      <c r="AE13" s="85" t="e">
        <f t="shared" si="5"/>
        <v>#REF!</v>
      </c>
      <c r="AF13" s="85">
        <f t="shared" si="6"/>
        <v>432.5</v>
      </c>
      <c r="AG13" s="85" t="e">
        <f>AD13+AA13+#REF!</f>
        <v>#REF!</v>
      </c>
      <c r="AH13" s="88"/>
    </row>
    <row r="14" ht="30" customHeight="1" spans="1:34">
      <c r="A14" s="41"/>
      <c r="B14" s="37" t="s">
        <v>51</v>
      </c>
      <c r="C14" s="38"/>
      <c r="D14" s="38"/>
      <c r="E14" s="37"/>
      <c r="F14" s="35">
        <f t="shared" si="17"/>
        <v>390.11</v>
      </c>
      <c r="G14" s="35">
        <f t="shared" si="1"/>
        <v>390.11</v>
      </c>
      <c r="H14" s="35">
        <f t="shared" si="7"/>
        <v>0</v>
      </c>
      <c r="I14" s="35"/>
      <c r="J14" s="35"/>
      <c r="K14" s="35"/>
      <c r="L14" s="35"/>
      <c r="M14" s="35"/>
      <c r="N14" s="35"/>
      <c r="O14" s="35"/>
      <c r="P14" s="35">
        <f t="shared" si="3"/>
        <v>0</v>
      </c>
      <c r="Q14" s="35"/>
      <c r="R14" s="35"/>
      <c r="S14" s="35">
        <f t="shared" si="8"/>
        <v>390.11</v>
      </c>
      <c r="T14" s="35">
        <f t="shared" si="9"/>
        <v>390.11</v>
      </c>
      <c r="U14" s="74">
        <v>108.21</v>
      </c>
      <c r="V14" s="35">
        <v>65.5</v>
      </c>
      <c r="W14" s="35">
        <v>216.4</v>
      </c>
      <c r="X14" s="35"/>
      <c r="Y14" s="35">
        <f t="shared" si="10"/>
        <v>0</v>
      </c>
      <c r="Z14" s="35"/>
      <c r="AA14" s="35"/>
      <c r="AB14" s="35">
        <f t="shared" si="11"/>
        <v>0</v>
      </c>
      <c r="AC14" s="35"/>
      <c r="AD14" s="35"/>
      <c r="AE14" s="85" t="e">
        <f t="shared" si="5"/>
        <v>#REF!</v>
      </c>
      <c r="AF14" s="85">
        <f t="shared" si="6"/>
        <v>108.21</v>
      </c>
      <c r="AG14" s="85" t="e">
        <f>AD14+AA14+#REF!</f>
        <v>#REF!</v>
      </c>
      <c r="AH14" s="88"/>
    </row>
    <row r="15" ht="30" customHeight="1" spans="1:34">
      <c r="A15" s="41"/>
      <c r="B15" s="37" t="s">
        <v>52</v>
      </c>
      <c r="C15" s="38"/>
      <c r="D15" s="38"/>
      <c r="E15" s="37"/>
      <c r="F15" s="35">
        <f t="shared" si="17"/>
        <v>296.95</v>
      </c>
      <c r="G15" s="35">
        <f t="shared" si="1"/>
        <v>296.95</v>
      </c>
      <c r="H15" s="35">
        <f t="shared" si="7"/>
        <v>0</v>
      </c>
      <c r="I15" s="35"/>
      <c r="J15" s="35"/>
      <c r="K15" s="35"/>
      <c r="L15" s="35"/>
      <c r="M15" s="35"/>
      <c r="N15" s="35"/>
      <c r="O15" s="35"/>
      <c r="P15" s="35">
        <f t="shared" si="3"/>
        <v>0</v>
      </c>
      <c r="Q15" s="35"/>
      <c r="R15" s="35"/>
      <c r="S15" s="35">
        <f t="shared" si="8"/>
        <v>296.95</v>
      </c>
      <c r="T15" s="35">
        <f t="shared" si="9"/>
        <v>296.95</v>
      </c>
      <c r="U15" s="35">
        <v>165.59</v>
      </c>
      <c r="V15" s="35">
        <v>14</v>
      </c>
      <c r="W15" s="35">
        <v>117.36</v>
      </c>
      <c r="X15" s="35"/>
      <c r="Y15" s="35">
        <f t="shared" si="10"/>
        <v>0</v>
      </c>
      <c r="Z15" s="35"/>
      <c r="AA15" s="35"/>
      <c r="AB15" s="35">
        <f t="shared" si="11"/>
        <v>0</v>
      </c>
      <c r="AC15" s="35"/>
      <c r="AD15" s="35"/>
      <c r="AE15" s="85" t="e">
        <f t="shared" si="5"/>
        <v>#REF!</v>
      </c>
      <c r="AF15" s="85">
        <f t="shared" si="6"/>
        <v>165.59</v>
      </c>
      <c r="AG15" s="85" t="e">
        <f>AD15+AA15+#REF!</f>
        <v>#REF!</v>
      </c>
      <c r="AH15" s="88"/>
    </row>
    <row r="16" ht="30" customHeight="1" spans="1:34">
      <c r="A16" s="41"/>
      <c r="B16" s="37" t="s">
        <v>53</v>
      </c>
      <c r="C16" s="38"/>
      <c r="D16" s="38"/>
      <c r="E16" s="37"/>
      <c r="F16" s="35">
        <f t="shared" si="17"/>
        <v>76.15</v>
      </c>
      <c r="G16" s="35">
        <f t="shared" si="1"/>
        <v>76.15</v>
      </c>
      <c r="H16" s="35">
        <f t="shared" si="7"/>
        <v>0</v>
      </c>
      <c r="I16" s="35"/>
      <c r="J16" s="35"/>
      <c r="K16" s="35"/>
      <c r="L16" s="35"/>
      <c r="M16" s="35"/>
      <c r="N16" s="35"/>
      <c r="O16" s="35"/>
      <c r="P16" s="35">
        <f t="shared" si="3"/>
        <v>0</v>
      </c>
      <c r="Q16" s="35"/>
      <c r="R16" s="35"/>
      <c r="S16" s="35">
        <f t="shared" si="8"/>
        <v>76.15</v>
      </c>
      <c r="T16" s="35">
        <f t="shared" si="9"/>
        <v>76.15</v>
      </c>
      <c r="U16" s="35">
        <v>52.55</v>
      </c>
      <c r="V16" s="35"/>
      <c r="W16" s="35">
        <v>23.6</v>
      </c>
      <c r="X16" s="35"/>
      <c r="Y16" s="35">
        <f t="shared" si="10"/>
        <v>0</v>
      </c>
      <c r="Z16" s="35"/>
      <c r="AA16" s="35"/>
      <c r="AB16" s="35">
        <f t="shared" si="11"/>
        <v>0</v>
      </c>
      <c r="AC16" s="35"/>
      <c r="AD16" s="35"/>
      <c r="AE16" s="85" t="e">
        <f t="shared" si="5"/>
        <v>#REF!</v>
      </c>
      <c r="AF16" s="85">
        <f t="shared" si="6"/>
        <v>52.55</v>
      </c>
      <c r="AG16" s="85" t="e">
        <f>AD16+AA16+#REF!</f>
        <v>#REF!</v>
      </c>
      <c r="AH16" s="88"/>
    </row>
    <row r="17" ht="30" customHeight="1" spans="1:34">
      <c r="A17" s="41"/>
      <c r="B17" s="37" t="s">
        <v>54</v>
      </c>
      <c r="C17" s="38"/>
      <c r="D17" s="38"/>
      <c r="E17" s="37"/>
      <c r="F17" s="35">
        <f t="shared" si="17"/>
        <v>137.91</v>
      </c>
      <c r="G17" s="35">
        <f t="shared" si="1"/>
        <v>137.91</v>
      </c>
      <c r="H17" s="35">
        <f t="shared" si="7"/>
        <v>0</v>
      </c>
      <c r="I17" s="35"/>
      <c r="J17" s="35"/>
      <c r="K17" s="35"/>
      <c r="L17" s="35"/>
      <c r="M17" s="35"/>
      <c r="N17" s="35"/>
      <c r="O17" s="35"/>
      <c r="P17" s="35">
        <f t="shared" si="3"/>
        <v>0</v>
      </c>
      <c r="Q17" s="35"/>
      <c r="R17" s="35"/>
      <c r="S17" s="35">
        <f t="shared" si="8"/>
        <v>137.91</v>
      </c>
      <c r="T17" s="35">
        <f t="shared" si="9"/>
        <v>137.91</v>
      </c>
      <c r="U17" s="35">
        <v>120.81</v>
      </c>
      <c r="V17" s="46">
        <v>9.1</v>
      </c>
      <c r="W17" s="46">
        <v>8</v>
      </c>
      <c r="X17" s="35"/>
      <c r="Y17" s="35">
        <f t="shared" si="10"/>
        <v>0</v>
      </c>
      <c r="Z17" s="35"/>
      <c r="AA17" s="35"/>
      <c r="AB17" s="35">
        <f t="shared" si="11"/>
        <v>0</v>
      </c>
      <c r="AC17" s="35"/>
      <c r="AD17" s="35"/>
      <c r="AE17" s="85" t="e">
        <f t="shared" si="5"/>
        <v>#REF!</v>
      </c>
      <c r="AF17" s="85">
        <f t="shared" si="6"/>
        <v>120.81</v>
      </c>
      <c r="AG17" s="85" t="e">
        <f>AD17+AA17+#REF!</f>
        <v>#REF!</v>
      </c>
      <c r="AH17" s="88"/>
    </row>
    <row r="18" ht="30" customHeight="1" spans="1:34">
      <c r="A18" s="41"/>
      <c r="B18" s="37" t="s">
        <v>55</v>
      </c>
      <c r="C18" s="38"/>
      <c r="D18" s="38"/>
      <c r="E18" s="37"/>
      <c r="F18" s="35">
        <f t="shared" si="17"/>
        <v>120.13</v>
      </c>
      <c r="G18" s="35">
        <f t="shared" si="1"/>
        <v>120.13</v>
      </c>
      <c r="H18" s="35">
        <f t="shared" si="7"/>
        <v>0</v>
      </c>
      <c r="I18" s="35"/>
      <c r="J18" s="35"/>
      <c r="K18" s="35"/>
      <c r="L18" s="35"/>
      <c r="M18" s="35"/>
      <c r="N18" s="35"/>
      <c r="O18" s="35"/>
      <c r="P18" s="35">
        <f t="shared" si="3"/>
        <v>0</v>
      </c>
      <c r="Q18" s="35"/>
      <c r="R18" s="35"/>
      <c r="S18" s="35">
        <f t="shared" si="8"/>
        <v>120.13</v>
      </c>
      <c r="T18" s="35">
        <f t="shared" si="9"/>
        <v>120.13</v>
      </c>
      <c r="U18" s="35">
        <v>103.03</v>
      </c>
      <c r="V18" s="46">
        <v>9.1</v>
      </c>
      <c r="W18" s="46">
        <v>8</v>
      </c>
      <c r="X18" s="35"/>
      <c r="Y18" s="35">
        <f t="shared" si="10"/>
        <v>0</v>
      </c>
      <c r="Z18" s="35"/>
      <c r="AA18" s="35"/>
      <c r="AB18" s="35">
        <f t="shared" si="11"/>
        <v>0</v>
      </c>
      <c r="AC18" s="35"/>
      <c r="AD18" s="35"/>
      <c r="AE18" s="85" t="e">
        <f t="shared" si="5"/>
        <v>#REF!</v>
      </c>
      <c r="AF18" s="85">
        <f t="shared" si="6"/>
        <v>103.03</v>
      </c>
      <c r="AG18" s="85" t="e">
        <f>AD18+AA18+#REF!</f>
        <v>#REF!</v>
      </c>
      <c r="AH18" s="88"/>
    </row>
    <row r="19" ht="30" customHeight="1" spans="1:34">
      <c r="A19" s="36" t="s">
        <v>56</v>
      </c>
      <c r="B19" s="37" t="s">
        <v>28</v>
      </c>
      <c r="C19" s="38">
        <f t="shared" ref="C19:F19" si="18">SUM(C20:C25)</f>
        <v>0</v>
      </c>
      <c r="D19" s="38">
        <f t="shared" si="18"/>
        <v>0</v>
      </c>
      <c r="E19" s="37">
        <f t="shared" si="18"/>
        <v>0</v>
      </c>
      <c r="F19" s="40">
        <f t="shared" si="18"/>
        <v>709.32</v>
      </c>
      <c r="G19" s="35">
        <f t="shared" si="1"/>
        <v>673.42</v>
      </c>
      <c r="H19" s="35">
        <f t="shared" si="7"/>
        <v>5</v>
      </c>
      <c r="I19" s="40">
        <f t="shared" ref="I19:N19" si="19">SUM(I20:I25)</f>
        <v>0</v>
      </c>
      <c r="J19" s="40">
        <f t="shared" si="19"/>
        <v>0</v>
      </c>
      <c r="K19" s="40">
        <f t="shared" si="19"/>
        <v>0</v>
      </c>
      <c r="L19" s="40">
        <f t="shared" si="19"/>
        <v>5</v>
      </c>
      <c r="M19" s="40">
        <f t="shared" si="19"/>
        <v>0</v>
      </c>
      <c r="N19" s="40">
        <f t="shared" si="19"/>
        <v>0</v>
      </c>
      <c r="O19" s="40">
        <f t="shared" ref="O19" si="20">SUM(O20:O25)</f>
        <v>0</v>
      </c>
      <c r="P19" s="35">
        <f t="shared" si="3"/>
        <v>30.9</v>
      </c>
      <c r="Q19" s="40">
        <f t="shared" ref="Q19:X19" si="21">SUM(Q20:Q25)</f>
        <v>0</v>
      </c>
      <c r="R19" s="40">
        <f t="shared" si="21"/>
        <v>30.9</v>
      </c>
      <c r="S19" s="35">
        <f t="shared" si="8"/>
        <v>709.32</v>
      </c>
      <c r="T19" s="35">
        <f t="shared" si="9"/>
        <v>678.42</v>
      </c>
      <c r="U19" s="40">
        <f t="shared" si="21"/>
        <v>601.52</v>
      </c>
      <c r="V19" s="40">
        <f t="shared" si="21"/>
        <v>46.4</v>
      </c>
      <c r="W19" s="40">
        <f t="shared" si="21"/>
        <v>25.5</v>
      </c>
      <c r="X19" s="40">
        <f t="shared" si="21"/>
        <v>5</v>
      </c>
      <c r="Y19" s="35">
        <f t="shared" si="10"/>
        <v>0</v>
      </c>
      <c r="Z19" s="40">
        <f t="shared" ref="Z19:AD19" si="22">SUM(Z20:Z25)</f>
        <v>0</v>
      </c>
      <c r="AA19" s="40">
        <f t="shared" si="22"/>
        <v>0</v>
      </c>
      <c r="AB19" s="40">
        <f t="shared" si="22"/>
        <v>30.9</v>
      </c>
      <c r="AC19" s="40">
        <f t="shared" si="22"/>
        <v>20.9</v>
      </c>
      <c r="AD19" s="40">
        <f t="shared" si="22"/>
        <v>10</v>
      </c>
      <c r="AE19" s="85" t="e">
        <f t="shared" si="5"/>
        <v>#REF!</v>
      </c>
      <c r="AF19" s="85">
        <f t="shared" si="6"/>
        <v>622.42</v>
      </c>
      <c r="AG19" s="85" t="e">
        <f>AD19+AA19+#REF!</f>
        <v>#REF!</v>
      </c>
      <c r="AH19" s="89">
        <f>SUM(AH20:AH25)</f>
        <v>0</v>
      </c>
    </row>
    <row r="20" ht="30" customHeight="1" spans="1:34">
      <c r="A20" s="41"/>
      <c r="B20" s="37" t="s">
        <v>57</v>
      </c>
      <c r="C20" s="38"/>
      <c r="D20" s="38"/>
      <c r="E20" s="37"/>
      <c r="F20" s="35">
        <f t="shared" ref="F20:F25" si="23">SUM(G20,H20,P20)</f>
        <v>272.18</v>
      </c>
      <c r="G20" s="35">
        <f t="shared" si="1"/>
        <v>262.18</v>
      </c>
      <c r="H20" s="35">
        <f t="shared" si="7"/>
        <v>0</v>
      </c>
      <c r="I20" s="35"/>
      <c r="J20" s="35"/>
      <c r="K20" s="35"/>
      <c r="L20" s="35"/>
      <c r="M20" s="35"/>
      <c r="N20" s="35"/>
      <c r="O20" s="35"/>
      <c r="P20" s="35">
        <f t="shared" si="3"/>
        <v>10</v>
      </c>
      <c r="Q20" s="35"/>
      <c r="R20" s="35">
        <v>10</v>
      </c>
      <c r="S20" s="35">
        <f t="shared" si="8"/>
        <v>272.18</v>
      </c>
      <c r="T20" s="35">
        <f t="shared" si="9"/>
        <v>262.18</v>
      </c>
      <c r="U20" s="35">
        <v>240.68</v>
      </c>
      <c r="V20" s="75">
        <v>17.5</v>
      </c>
      <c r="W20" s="75">
        <v>4</v>
      </c>
      <c r="X20" s="35"/>
      <c r="Y20" s="35">
        <f t="shared" si="10"/>
        <v>0</v>
      </c>
      <c r="Z20" s="35"/>
      <c r="AA20" s="35"/>
      <c r="AB20" s="35">
        <f t="shared" ref="AB20:AB25" si="24">SUM(AC20:AD20)</f>
        <v>10</v>
      </c>
      <c r="AC20" s="35">
        <v>10</v>
      </c>
      <c r="AD20" s="35"/>
      <c r="AE20" s="85" t="e">
        <f t="shared" si="5"/>
        <v>#REF!</v>
      </c>
      <c r="AF20" s="85">
        <f t="shared" si="6"/>
        <v>250.68</v>
      </c>
      <c r="AG20" s="85" t="e">
        <f>AD20+AA20+#REF!</f>
        <v>#REF!</v>
      </c>
      <c r="AH20" s="88"/>
    </row>
    <row r="21" ht="30" customHeight="1" spans="1:34">
      <c r="A21" s="41"/>
      <c r="B21" s="37" t="s">
        <v>58</v>
      </c>
      <c r="C21" s="38"/>
      <c r="D21" s="38"/>
      <c r="E21" s="37"/>
      <c r="F21" s="35">
        <f t="shared" si="23"/>
        <v>82.12</v>
      </c>
      <c r="G21" s="35">
        <f t="shared" si="1"/>
        <v>82.12</v>
      </c>
      <c r="H21" s="35">
        <f t="shared" si="7"/>
        <v>0</v>
      </c>
      <c r="I21" s="35"/>
      <c r="J21" s="35"/>
      <c r="K21" s="35"/>
      <c r="L21" s="35"/>
      <c r="M21" s="35"/>
      <c r="N21" s="35"/>
      <c r="O21" s="35"/>
      <c r="P21" s="35">
        <f t="shared" si="3"/>
        <v>0</v>
      </c>
      <c r="Q21" s="35"/>
      <c r="R21" s="35"/>
      <c r="S21" s="35">
        <f t="shared" si="8"/>
        <v>82.12</v>
      </c>
      <c r="T21" s="35">
        <f t="shared" si="9"/>
        <v>82.12</v>
      </c>
      <c r="U21" s="74">
        <v>68.52</v>
      </c>
      <c r="V21" s="46">
        <v>9.6</v>
      </c>
      <c r="W21" s="46">
        <v>4</v>
      </c>
      <c r="X21" s="35"/>
      <c r="Y21" s="35">
        <f t="shared" si="10"/>
        <v>0</v>
      </c>
      <c r="Z21" s="35"/>
      <c r="AA21" s="35"/>
      <c r="AB21" s="35">
        <f t="shared" si="24"/>
        <v>0</v>
      </c>
      <c r="AC21" s="35"/>
      <c r="AD21" s="35"/>
      <c r="AE21" s="85" t="e">
        <f t="shared" si="5"/>
        <v>#REF!</v>
      </c>
      <c r="AF21" s="85">
        <f t="shared" si="6"/>
        <v>68.52</v>
      </c>
      <c r="AG21" s="85" t="e">
        <f>AD21+AA21+#REF!</f>
        <v>#REF!</v>
      </c>
      <c r="AH21" s="88"/>
    </row>
    <row r="22" ht="30" customHeight="1" spans="1:34">
      <c r="A22" s="41"/>
      <c r="B22" s="37" t="s">
        <v>59</v>
      </c>
      <c r="C22" s="38"/>
      <c r="D22" s="38"/>
      <c r="E22" s="37"/>
      <c r="F22" s="35">
        <f t="shared" si="23"/>
        <v>94.35</v>
      </c>
      <c r="G22" s="35">
        <f t="shared" si="1"/>
        <v>88.45</v>
      </c>
      <c r="H22" s="35">
        <f t="shared" si="7"/>
        <v>5</v>
      </c>
      <c r="I22" s="35"/>
      <c r="J22" s="35"/>
      <c r="K22" s="35"/>
      <c r="L22" s="35">
        <v>5</v>
      </c>
      <c r="M22" s="35"/>
      <c r="N22" s="35"/>
      <c r="O22" s="35"/>
      <c r="P22" s="35">
        <f t="shared" si="3"/>
        <v>0.9</v>
      </c>
      <c r="Q22" s="35"/>
      <c r="R22" s="35">
        <v>0.9</v>
      </c>
      <c r="S22" s="35">
        <f t="shared" si="8"/>
        <v>94.35</v>
      </c>
      <c r="T22" s="35">
        <f t="shared" si="9"/>
        <v>93.45</v>
      </c>
      <c r="U22" s="35">
        <v>80.25</v>
      </c>
      <c r="V22" s="75">
        <v>1.2</v>
      </c>
      <c r="W22" s="75">
        <v>7</v>
      </c>
      <c r="X22" s="35">
        <v>5</v>
      </c>
      <c r="Y22" s="35">
        <f t="shared" si="10"/>
        <v>0</v>
      </c>
      <c r="Z22" s="35"/>
      <c r="AA22" s="35"/>
      <c r="AB22" s="35">
        <f t="shared" si="24"/>
        <v>0.9</v>
      </c>
      <c r="AC22" s="35">
        <v>0.9</v>
      </c>
      <c r="AD22" s="35"/>
      <c r="AE22" s="85" t="e">
        <f t="shared" si="5"/>
        <v>#REF!</v>
      </c>
      <c r="AF22" s="85">
        <f t="shared" si="6"/>
        <v>81.15</v>
      </c>
      <c r="AG22" s="85" t="e">
        <f>AD22+AA22+#REF!</f>
        <v>#REF!</v>
      </c>
      <c r="AH22" s="88"/>
    </row>
    <row r="23" ht="30" customHeight="1" spans="1:34">
      <c r="A23" s="41"/>
      <c r="B23" s="37" t="s">
        <v>60</v>
      </c>
      <c r="C23" s="38"/>
      <c r="D23" s="38"/>
      <c r="E23" s="37"/>
      <c r="F23" s="35">
        <f t="shared" si="23"/>
        <v>37.37</v>
      </c>
      <c r="G23" s="35">
        <f t="shared" si="1"/>
        <v>37.37</v>
      </c>
      <c r="H23" s="35">
        <f t="shared" si="7"/>
        <v>0</v>
      </c>
      <c r="I23" s="35"/>
      <c r="J23" s="35"/>
      <c r="K23" s="35"/>
      <c r="L23" s="35"/>
      <c r="M23" s="35"/>
      <c r="N23" s="35"/>
      <c r="O23" s="35"/>
      <c r="P23" s="35">
        <f t="shared" si="3"/>
        <v>0</v>
      </c>
      <c r="Q23" s="35"/>
      <c r="R23" s="35"/>
      <c r="S23" s="35">
        <f t="shared" si="8"/>
        <v>37.37</v>
      </c>
      <c r="T23" s="35">
        <f t="shared" si="9"/>
        <v>37.37</v>
      </c>
      <c r="U23" s="35">
        <v>35.37</v>
      </c>
      <c r="V23" s="75">
        <v>2</v>
      </c>
      <c r="W23" s="75"/>
      <c r="X23" s="35"/>
      <c r="Y23" s="35">
        <f t="shared" si="10"/>
        <v>0</v>
      </c>
      <c r="Z23" s="35"/>
      <c r="AA23" s="35"/>
      <c r="AB23" s="35">
        <f t="shared" si="24"/>
        <v>0</v>
      </c>
      <c r="AC23" s="35"/>
      <c r="AD23" s="35"/>
      <c r="AE23" s="85" t="e">
        <f t="shared" si="5"/>
        <v>#REF!</v>
      </c>
      <c r="AF23" s="85">
        <f t="shared" si="6"/>
        <v>35.37</v>
      </c>
      <c r="AG23" s="85" t="e">
        <f>AD23+AA23+#REF!</f>
        <v>#REF!</v>
      </c>
      <c r="AH23" s="88"/>
    </row>
    <row r="24" ht="30" customHeight="1" spans="1:34">
      <c r="A24" s="41"/>
      <c r="B24" s="37" t="s">
        <v>61</v>
      </c>
      <c r="C24" s="42"/>
      <c r="D24" s="42"/>
      <c r="E24" s="37"/>
      <c r="F24" s="35">
        <f t="shared" si="23"/>
        <v>28.43</v>
      </c>
      <c r="G24" s="35">
        <f t="shared" si="1"/>
        <v>28.43</v>
      </c>
      <c r="H24" s="35">
        <f t="shared" si="7"/>
        <v>0</v>
      </c>
      <c r="I24" s="35"/>
      <c r="J24" s="35"/>
      <c r="K24" s="35"/>
      <c r="L24" s="35"/>
      <c r="M24" s="35"/>
      <c r="N24" s="35"/>
      <c r="O24" s="35"/>
      <c r="P24" s="35">
        <f t="shared" si="3"/>
        <v>0</v>
      </c>
      <c r="Q24" s="35"/>
      <c r="R24" s="35"/>
      <c r="S24" s="35">
        <f t="shared" si="8"/>
        <v>28.43</v>
      </c>
      <c r="T24" s="35">
        <f t="shared" si="9"/>
        <v>28.43</v>
      </c>
      <c r="U24" s="74">
        <v>26.33</v>
      </c>
      <c r="V24" s="75">
        <v>2.1</v>
      </c>
      <c r="W24" s="75"/>
      <c r="X24" s="35"/>
      <c r="Y24" s="35">
        <f t="shared" si="10"/>
        <v>0</v>
      </c>
      <c r="Z24" s="35"/>
      <c r="AA24" s="35"/>
      <c r="AB24" s="35">
        <f t="shared" si="24"/>
        <v>0</v>
      </c>
      <c r="AC24" s="35"/>
      <c r="AD24" s="35"/>
      <c r="AE24" s="85" t="e">
        <f t="shared" si="5"/>
        <v>#REF!</v>
      </c>
      <c r="AF24" s="85">
        <f t="shared" si="6"/>
        <v>26.33</v>
      </c>
      <c r="AG24" s="85" t="e">
        <f>AD24+AA24+#REF!</f>
        <v>#REF!</v>
      </c>
      <c r="AH24" s="88"/>
    </row>
    <row r="25" ht="30" customHeight="1" spans="1:34">
      <c r="A25" s="41"/>
      <c r="B25" s="37" t="s">
        <v>62</v>
      </c>
      <c r="C25" s="38"/>
      <c r="D25" s="38"/>
      <c r="E25" s="37"/>
      <c r="F25" s="35">
        <f t="shared" si="23"/>
        <v>194.87</v>
      </c>
      <c r="G25" s="35">
        <f t="shared" si="1"/>
        <v>174.87</v>
      </c>
      <c r="H25" s="35">
        <f t="shared" si="7"/>
        <v>0</v>
      </c>
      <c r="I25" s="35"/>
      <c r="J25" s="35"/>
      <c r="K25" s="35"/>
      <c r="L25" s="35"/>
      <c r="M25" s="35"/>
      <c r="N25" s="35"/>
      <c r="O25" s="35"/>
      <c r="P25" s="35">
        <f t="shared" si="3"/>
        <v>20</v>
      </c>
      <c r="Q25" s="35"/>
      <c r="R25" s="35">
        <v>20</v>
      </c>
      <c r="S25" s="35">
        <f t="shared" si="8"/>
        <v>194.87</v>
      </c>
      <c r="T25" s="76">
        <f t="shared" si="9"/>
        <v>174.87</v>
      </c>
      <c r="U25" s="35">
        <v>150.37</v>
      </c>
      <c r="V25" s="77">
        <v>14</v>
      </c>
      <c r="W25" s="46">
        <v>10.5</v>
      </c>
      <c r="X25" s="35"/>
      <c r="Y25" s="35">
        <f t="shared" si="10"/>
        <v>0</v>
      </c>
      <c r="Z25" s="35"/>
      <c r="AA25" s="35"/>
      <c r="AB25" s="35">
        <f t="shared" si="24"/>
        <v>20</v>
      </c>
      <c r="AC25" s="35">
        <v>10</v>
      </c>
      <c r="AD25" s="35">
        <v>10</v>
      </c>
      <c r="AE25" s="85" t="e">
        <f t="shared" si="5"/>
        <v>#REF!</v>
      </c>
      <c r="AF25" s="85">
        <f t="shared" si="6"/>
        <v>160.37</v>
      </c>
      <c r="AG25" s="85" t="e">
        <f>AD25+AA25+#REF!</f>
        <v>#REF!</v>
      </c>
      <c r="AH25" s="88"/>
    </row>
    <row r="26" ht="30" customHeight="1" spans="1:34">
      <c r="A26" s="36" t="s">
        <v>63</v>
      </c>
      <c r="B26" s="37" t="s">
        <v>28</v>
      </c>
      <c r="C26" s="38">
        <f t="shared" ref="C26:F26" si="25">SUM(C27:C28)</f>
        <v>0</v>
      </c>
      <c r="D26" s="38">
        <f t="shared" si="25"/>
        <v>0</v>
      </c>
      <c r="E26" s="37">
        <f t="shared" si="25"/>
        <v>0</v>
      </c>
      <c r="F26" s="40">
        <f t="shared" si="25"/>
        <v>250.62</v>
      </c>
      <c r="G26" s="35">
        <f t="shared" si="1"/>
        <v>240.62</v>
      </c>
      <c r="H26" s="35">
        <f t="shared" si="7"/>
        <v>0</v>
      </c>
      <c r="I26" s="40">
        <f t="shared" ref="I26:N26" si="26">SUM(I27:I28)</f>
        <v>0</v>
      </c>
      <c r="J26" s="40">
        <f t="shared" si="26"/>
        <v>0</v>
      </c>
      <c r="K26" s="40">
        <f t="shared" si="26"/>
        <v>0</v>
      </c>
      <c r="L26" s="40">
        <f t="shared" si="26"/>
        <v>0</v>
      </c>
      <c r="M26" s="40">
        <f t="shared" si="26"/>
        <v>0</v>
      </c>
      <c r="N26" s="40">
        <f t="shared" si="26"/>
        <v>0</v>
      </c>
      <c r="O26" s="40">
        <f t="shared" ref="O26" si="27">SUM(O27:O28)</f>
        <v>0</v>
      </c>
      <c r="P26" s="35">
        <f t="shared" si="3"/>
        <v>10</v>
      </c>
      <c r="Q26" s="40">
        <f t="shared" ref="Q26:X26" si="28">SUM(Q27:Q28)</f>
        <v>0</v>
      </c>
      <c r="R26" s="40">
        <f t="shared" si="28"/>
        <v>10</v>
      </c>
      <c r="S26" s="35">
        <f t="shared" si="8"/>
        <v>250.62</v>
      </c>
      <c r="T26" s="76">
        <f t="shared" si="9"/>
        <v>240.62</v>
      </c>
      <c r="U26" s="40">
        <f t="shared" si="28"/>
        <v>214.92</v>
      </c>
      <c r="V26" s="78">
        <f t="shared" si="28"/>
        <v>16.7</v>
      </c>
      <c r="W26" s="40">
        <f t="shared" si="28"/>
        <v>9</v>
      </c>
      <c r="X26" s="40">
        <f t="shared" si="28"/>
        <v>0</v>
      </c>
      <c r="Y26" s="35">
        <f t="shared" si="10"/>
        <v>0</v>
      </c>
      <c r="Z26" s="40">
        <f t="shared" ref="Z26:AH26" si="29">SUM(Z27:Z28)</f>
        <v>0</v>
      </c>
      <c r="AA26" s="40">
        <f t="shared" si="29"/>
        <v>0</v>
      </c>
      <c r="AB26" s="40">
        <f t="shared" si="29"/>
        <v>10</v>
      </c>
      <c r="AC26" s="40">
        <f t="shared" si="29"/>
        <v>10</v>
      </c>
      <c r="AD26" s="40">
        <f t="shared" si="29"/>
        <v>0</v>
      </c>
      <c r="AE26" s="40" t="e">
        <f t="shared" si="29"/>
        <v>#REF!</v>
      </c>
      <c r="AF26" s="40">
        <f t="shared" si="29"/>
        <v>224.92</v>
      </c>
      <c r="AG26" s="40" t="e">
        <f t="shared" si="29"/>
        <v>#REF!</v>
      </c>
      <c r="AH26" s="40">
        <f t="shared" si="29"/>
        <v>0</v>
      </c>
    </row>
    <row r="27" ht="30" customHeight="1" spans="1:34">
      <c r="A27" s="36"/>
      <c r="B27" s="37" t="s">
        <v>64</v>
      </c>
      <c r="C27" s="38"/>
      <c r="D27" s="38"/>
      <c r="E27" s="37"/>
      <c r="F27" s="35">
        <f>SUM(G27,H27,P27)</f>
        <v>210.46</v>
      </c>
      <c r="G27" s="35">
        <f t="shared" si="1"/>
        <v>200.46</v>
      </c>
      <c r="H27" s="35">
        <f t="shared" si="7"/>
        <v>0</v>
      </c>
      <c r="I27" s="35"/>
      <c r="J27" s="35"/>
      <c r="K27" s="35"/>
      <c r="L27" s="35"/>
      <c r="M27" s="35"/>
      <c r="N27" s="35"/>
      <c r="O27" s="35"/>
      <c r="P27" s="35">
        <f t="shared" si="3"/>
        <v>10</v>
      </c>
      <c r="Q27" s="35"/>
      <c r="R27" s="35">
        <v>10</v>
      </c>
      <c r="S27" s="35">
        <f t="shared" si="8"/>
        <v>210.46</v>
      </c>
      <c r="T27" s="76">
        <f t="shared" si="9"/>
        <v>200.46</v>
      </c>
      <c r="U27" s="35">
        <v>181.76</v>
      </c>
      <c r="V27" s="79">
        <v>13.7</v>
      </c>
      <c r="W27" s="35">
        <v>5</v>
      </c>
      <c r="X27" s="35"/>
      <c r="Y27" s="35">
        <f t="shared" si="10"/>
        <v>0</v>
      </c>
      <c r="Z27" s="35"/>
      <c r="AA27" s="35"/>
      <c r="AB27" s="35">
        <f>SUM(AC27:AD27)</f>
        <v>10</v>
      </c>
      <c r="AC27" s="35">
        <v>10</v>
      </c>
      <c r="AD27" s="35"/>
      <c r="AE27" s="85" t="e">
        <f t="shared" ref="AE27:AE33" si="30">AF27+AG27</f>
        <v>#REF!</v>
      </c>
      <c r="AF27" s="85">
        <f t="shared" ref="AF27:AF33" si="31">AC27+U27</f>
        <v>191.76</v>
      </c>
      <c r="AG27" s="85" t="e">
        <f>AD27+AA27+#REF!</f>
        <v>#REF!</v>
      </c>
      <c r="AH27" s="88"/>
    </row>
    <row r="28" ht="30" customHeight="1" spans="1:34">
      <c r="A28" s="36"/>
      <c r="B28" s="37" t="s">
        <v>65</v>
      </c>
      <c r="C28" s="38"/>
      <c r="D28" s="38"/>
      <c r="E28" s="37"/>
      <c r="F28" s="35">
        <f>SUM(G28,H28,P28)</f>
        <v>40.16</v>
      </c>
      <c r="G28" s="35">
        <f t="shared" si="1"/>
        <v>40.16</v>
      </c>
      <c r="H28" s="35">
        <f t="shared" si="7"/>
        <v>0</v>
      </c>
      <c r="I28" s="35"/>
      <c r="J28" s="35"/>
      <c r="K28" s="35"/>
      <c r="L28" s="35"/>
      <c r="M28" s="35"/>
      <c r="N28" s="35"/>
      <c r="O28" s="35"/>
      <c r="P28" s="35">
        <f t="shared" si="3"/>
        <v>0</v>
      </c>
      <c r="Q28" s="35"/>
      <c r="R28" s="35"/>
      <c r="S28" s="35">
        <f t="shared" si="8"/>
        <v>40.16</v>
      </c>
      <c r="T28" s="76">
        <f t="shared" si="9"/>
        <v>40.16</v>
      </c>
      <c r="U28" s="35">
        <v>33.16</v>
      </c>
      <c r="V28" s="79">
        <v>3</v>
      </c>
      <c r="W28" s="35">
        <v>4</v>
      </c>
      <c r="X28" s="35"/>
      <c r="Y28" s="35">
        <f t="shared" si="10"/>
        <v>0</v>
      </c>
      <c r="Z28" s="35"/>
      <c r="AA28" s="35"/>
      <c r="AB28" s="35">
        <f>SUM(AC28:AD28)</f>
        <v>0</v>
      </c>
      <c r="AC28" s="35"/>
      <c r="AD28" s="35"/>
      <c r="AE28" s="85" t="e">
        <f t="shared" si="30"/>
        <v>#REF!</v>
      </c>
      <c r="AF28" s="85">
        <f t="shared" si="31"/>
        <v>33.16</v>
      </c>
      <c r="AG28" s="85" t="e">
        <f>AD28+AA28+#REF!</f>
        <v>#REF!</v>
      </c>
      <c r="AH28" s="88"/>
    </row>
    <row r="29" ht="30" customHeight="1" spans="1:34">
      <c r="A29" s="36" t="s">
        <v>66</v>
      </c>
      <c r="B29" s="37" t="s">
        <v>28</v>
      </c>
      <c r="C29" s="38">
        <f t="shared" ref="C29:F29" si="32">SUM(C30:C36)</f>
        <v>0</v>
      </c>
      <c r="D29" s="38">
        <f t="shared" si="32"/>
        <v>0</v>
      </c>
      <c r="E29" s="37">
        <f t="shared" si="32"/>
        <v>0</v>
      </c>
      <c r="F29" s="40">
        <f t="shared" si="32"/>
        <v>1056.04</v>
      </c>
      <c r="G29" s="35">
        <f t="shared" si="1"/>
        <v>1036.04</v>
      </c>
      <c r="H29" s="35">
        <f t="shared" si="7"/>
        <v>20</v>
      </c>
      <c r="I29" s="40">
        <f t="shared" ref="I29:N29" si="33">SUM(I30:I36)</f>
        <v>0</v>
      </c>
      <c r="J29" s="40">
        <f t="shared" si="33"/>
        <v>0</v>
      </c>
      <c r="K29" s="40">
        <f t="shared" si="33"/>
        <v>20</v>
      </c>
      <c r="L29" s="40">
        <f t="shared" si="33"/>
        <v>0</v>
      </c>
      <c r="M29" s="40">
        <f t="shared" si="33"/>
        <v>0</v>
      </c>
      <c r="N29" s="40">
        <f t="shared" si="33"/>
        <v>0</v>
      </c>
      <c r="O29" s="40">
        <f t="shared" ref="O29" si="34">SUM(O30:O36)</f>
        <v>0</v>
      </c>
      <c r="P29" s="35">
        <f t="shared" si="3"/>
        <v>0</v>
      </c>
      <c r="Q29" s="40">
        <f t="shared" ref="Q29:X29" si="35">SUM(Q30:Q36)</f>
        <v>0</v>
      </c>
      <c r="R29" s="40">
        <f t="shared" si="35"/>
        <v>0</v>
      </c>
      <c r="S29" s="35">
        <f t="shared" si="8"/>
        <v>1056.04</v>
      </c>
      <c r="T29" s="76">
        <f t="shared" si="9"/>
        <v>1046.04</v>
      </c>
      <c r="U29" s="40">
        <f t="shared" si="35"/>
        <v>936.14</v>
      </c>
      <c r="V29" s="78">
        <f t="shared" si="35"/>
        <v>47.7</v>
      </c>
      <c r="W29" s="40">
        <f t="shared" si="35"/>
        <v>52.2</v>
      </c>
      <c r="X29" s="40">
        <f t="shared" si="35"/>
        <v>10</v>
      </c>
      <c r="Y29" s="35">
        <f t="shared" si="10"/>
        <v>10</v>
      </c>
      <c r="Z29" s="40">
        <f t="shared" ref="Z29:AD29" si="36">SUM(Z30:Z36)</f>
        <v>0</v>
      </c>
      <c r="AA29" s="40">
        <f t="shared" si="36"/>
        <v>10</v>
      </c>
      <c r="AB29" s="40">
        <f t="shared" si="36"/>
        <v>0</v>
      </c>
      <c r="AC29" s="40">
        <f t="shared" si="36"/>
        <v>0</v>
      </c>
      <c r="AD29" s="40">
        <f t="shared" si="36"/>
        <v>0</v>
      </c>
      <c r="AE29" s="85" t="e">
        <f t="shared" si="30"/>
        <v>#REF!</v>
      </c>
      <c r="AF29" s="85">
        <f t="shared" si="31"/>
        <v>936.14</v>
      </c>
      <c r="AG29" s="85" t="e">
        <f>AD29+AA29+#REF!</f>
        <v>#REF!</v>
      </c>
      <c r="AH29" s="89">
        <f>SUM(AH30:AH36)</f>
        <v>0</v>
      </c>
    </row>
    <row r="30" ht="30" customHeight="1" spans="1:34">
      <c r="A30" s="41"/>
      <c r="B30" s="37" t="s">
        <v>67</v>
      </c>
      <c r="C30" s="38"/>
      <c r="D30" s="38"/>
      <c r="E30" s="37"/>
      <c r="F30" s="35">
        <f t="shared" ref="F30:F36" si="37">SUM(G30,H30,P30)</f>
        <v>649.78</v>
      </c>
      <c r="G30" s="35">
        <f t="shared" si="1"/>
        <v>649.78</v>
      </c>
      <c r="H30" s="35">
        <f t="shared" si="7"/>
        <v>0</v>
      </c>
      <c r="I30" s="35"/>
      <c r="J30" s="35"/>
      <c r="K30" s="35"/>
      <c r="L30" s="35"/>
      <c r="M30" s="35"/>
      <c r="N30" s="35"/>
      <c r="O30" s="35"/>
      <c r="P30" s="35">
        <f t="shared" si="3"/>
        <v>0</v>
      </c>
      <c r="Q30" s="35"/>
      <c r="R30" s="35"/>
      <c r="S30" s="35">
        <f t="shared" si="8"/>
        <v>649.78</v>
      </c>
      <c r="T30" s="76">
        <f t="shared" si="9"/>
        <v>649.78</v>
      </c>
      <c r="U30" s="35">
        <v>608.08</v>
      </c>
      <c r="V30" s="79">
        <v>21.7</v>
      </c>
      <c r="W30" s="35">
        <v>20</v>
      </c>
      <c r="X30" s="35"/>
      <c r="Y30" s="35">
        <f t="shared" si="10"/>
        <v>0</v>
      </c>
      <c r="Z30" s="35"/>
      <c r="AA30" s="35"/>
      <c r="AB30" s="35">
        <f t="shared" ref="AB30:AB36" si="38">SUM(AC30:AD30)</f>
        <v>0</v>
      </c>
      <c r="AC30" s="35"/>
      <c r="AD30" s="35"/>
      <c r="AE30" s="85" t="e">
        <f t="shared" si="30"/>
        <v>#REF!</v>
      </c>
      <c r="AF30" s="85">
        <f t="shared" si="31"/>
        <v>608.08</v>
      </c>
      <c r="AG30" s="85" t="e">
        <f>AD30+AA30+#REF!</f>
        <v>#REF!</v>
      </c>
      <c r="AH30" s="88"/>
    </row>
    <row r="31" ht="30" customHeight="1" spans="1:34">
      <c r="A31" s="41"/>
      <c r="B31" s="37" t="s">
        <v>68</v>
      </c>
      <c r="C31" s="38"/>
      <c r="D31" s="38"/>
      <c r="E31" s="37"/>
      <c r="F31" s="35">
        <f t="shared" si="37"/>
        <v>35.17</v>
      </c>
      <c r="G31" s="35">
        <f t="shared" si="1"/>
        <v>35.17</v>
      </c>
      <c r="H31" s="35">
        <f t="shared" si="7"/>
        <v>0</v>
      </c>
      <c r="I31" s="35"/>
      <c r="J31" s="35"/>
      <c r="K31" s="35"/>
      <c r="L31" s="35"/>
      <c r="M31" s="35"/>
      <c r="N31" s="35"/>
      <c r="O31" s="35"/>
      <c r="P31" s="35">
        <f t="shared" si="3"/>
        <v>0</v>
      </c>
      <c r="Q31" s="35"/>
      <c r="R31" s="35"/>
      <c r="S31" s="35">
        <f t="shared" si="8"/>
        <v>35.17</v>
      </c>
      <c r="T31" s="76">
        <f t="shared" si="9"/>
        <v>35.17</v>
      </c>
      <c r="U31" s="35">
        <v>30.57</v>
      </c>
      <c r="V31" s="79">
        <v>3</v>
      </c>
      <c r="W31" s="35">
        <v>1.6</v>
      </c>
      <c r="X31" s="35"/>
      <c r="Y31" s="35">
        <f t="shared" si="10"/>
        <v>0</v>
      </c>
      <c r="Z31" s="35"/>
      <c r="AA31" s="35"/>
      <c r="AB31" s="35">
        <f t="shared" si="38"/>
        <v>0</v>
      </c>
      <c r="AC31" s="35"/>
      <c r="AD31" s="35"/>
      <c r="AE31" s="85" t="e">
        <f t="shared" si="30"/>
        <v>#REF!</v>
      </c>
      <c r="AF31" s="85">
        <f t="shared" si="31"/>
        <v>30.57</v>
      </c>
      <c r="AG31" s="85" t="e">
        <f>AD31+AA31+#REF!</f>
        <v>#REF!</v>
      </c>
      <c r="AH31" s="88"/>
    </row>
    <row r="32" ht="30" customHeight="1" spans="1:34">
      <c r="A32" s="41"/>
      <c r="B32" s="37" t="s">
        <v>69</v>
      </c>
      <c r="C32" s="38"/>
      <c r="D32" s="38"/>
      <c r="E32" s="37"/>
      <c r="F32" s="35">
        <f t="shared" si="37"/>
        <v>73.82</v>
      </c>
      <c r="G32" s="35">
        <f t="shared" si="1"/>
        <v>73.82</v>
      </c>
      <c r="H32" s="35">
        <f t="shared" si="7"/>
        <v>0</v>
      </c>
      <c r="I32" s="35"/>
      <c r="J32" s="35"/>
      <c r="K32" s="35"/>
      <c r="L32" s="35"/>
      <c r="M32" s="35"/>
      <c r="N32" s="35"/>
      <c r="O32" s="35"/>
      <c r="P32" s="35">
        <f t="shared" si="3"/>
        <v>0</v>
      </c>
      <c r="Q32" s="35"/>
      <c r="R32" s="35"/>
      <c r="S32" s="35">
        <f t="shared" si="8"/>
        <v>73.82</v>
      </c>
      <c r="T32" s="76">
        <f t="shared" si="9"/>
        <v>73.82</v>
      </c>
      <c r="U32" s="35">
        <v>62.32</v>
      </c>
      <c r="V32" s="79">
        <v>4.5</v>
      </c>
      <c r="W32" s="35">
        <v>7</v>
      </c>
      <c r="X32" s="35"/>
      <c r="Y32" s="35">
        <f t="shared" si="10"/>
        <v>0</v>
      </c>
      <c r="Z32" s="35"/>
      <c r="AA32" s="35"/>
      <c r="AB32" s="35">
        <f t="shared" si="38"/>
        <v>0</v>
      </c>
      <c r="AC32" s="35"/>
      <c r="AD32" s="35"/>
      <c r="AE32" s="85" t="e">
        <f t="shared" si="30"/>
        <v>#REF!</v>
      </c>
      <c r="AF32" s="85">
        <f t="shared" si="31"/>
        <v>62.32</v>
      </c>
      <c r="AG32" s="85" t="e">
        <f>AD32+AA32+#REF!</f>
        <v>#REF!</v>
      </c>
      <c r="AH32" s="88"/>
    </row>
    <row r="33" ht="30" customHeight="1" spans="1:34">
      <c r="A33" s="41"/>
      <c r="B33" s="37" t="s">
        <v>70</v>
      </c>
      <c r="C33" s="38"/>
      <c r="D33" s="38"/>
      <c r="E33" s="37"/>
      <c r="F33" s="35">
        <f t="shared" si="37"/>
        <v>27.44</v>
      </c>
      <c r="G33" s="35">
        <f t="shared" si="1"/>
        <v>27.44</v>
      </c>
      <c r="H33" s="35">
        <f t="shared" si="7"/>
        <v>0</v>
      </c>
      <c r="I33" s="35"/>
      <c r="J33" s="35"/>
      <c r="K33" s="35"/>
      <c r="L33" s="35"/>
      <c r="M33" s="35"/>
      <c r="N33" s="35"/>
      <c r="O33" s="35"/>
      <c r="P33" s="35">
        <f t="shared" si="3"/>
        <v>0</v>
      </c>
      <c r="Q33" s="35"/>
      <c r="R33" s="35"/>
      <c r="S33" s="35">
        <f t="shared" si="8"/>
        <v>27.44</v>
      </c>
      <c r="T33" s="76">
        <f t="shared" si="9"/>
        <v>27.44</v>
      </c>
      <c r="U33" s="35">
        <v>23.34</v>
      </c>
      <c r="V33" s="79">
        <v>2.5</v>
      </c>
      <c r="W33" s="35">
        <v>1.6</v>
      </c>
      <c r="X33" s="35"/>
      <c r="Y33" s="35">
        <f t="shared" si="10"/>
        <v>0</v>
      </c>
      <c r="Z33" s="35"/>
      <c r="AA33" s="35"/>
      <c r="AB33" s="35">
        <f t="shared" si="38"/>
        <v>0</v>
      </c>
      <c r="AC33" s="35"/>
      <c r="AD33" s="35"/>
      <c r="AE33" s="85" t="e">
        <f t="shared" si="30"/>
        <v>#REF!</v>
      </c>
      <c r="AF33" s="85">
        <f t="shared" si="31"/>
        <v>23.34</v>
      </c>
      <c r="AG33" s="85" t="e">
        <f>AD33+AA33+#REF!</f>
        <v>#REF!</v>
      </c>
      <c r="AH33" s="88"/>
    </row>
    <row r="34" ht="30" customHeight="1" spans="1:34">
      <c r="A34" s="41"/>
      <c r="B34" s="37" t="s">
        <v>71</v>
      </c>
      <c r="C34" s="38"/>
      <c r="D34" s="38"/>
      <c r="E34" s="37"/>
      <c r="F34" s="35">
        <f t="shared" si="37"/>
        <v>13.45</v>
      </c>
      <c r="G34" s="35">
        <f t="shared" si="1"/>
        <v>13.45</v>
      </c>
      <c r="H34" s="35">
        <f t="shared" si="7"/>
        <v>0</v>
      </c>
      <c r="I34" s="35"/>
      <c r="J34" s="35"/>
      <c r="K34" s="35"/>
      <c r="L34" s="35"/>
      <c r="M34" s="35"/>
      <c r="N34" s="35"/>
      <c r="O34" s="35"/>
      <c r="P34" s="35">
        <f t="shared" si="3"/>
        <v>0</v>
      </c>
      <c r="Q34" s="35"/>
      <c r="R34" s="35"/>
      <c r="S34" s="35">
        <f t="shared" si="8"/>
        <v>13.45</v>
      </c>
      <c r="T34" s="76">
        <f t="shared" si="9"/>
        <v>13.45</v>
      </c>
      <c r="U34" s="35">
        <v>5.95</v>
      </c>
      <c r="V34" s="79">
        <v>2.5</v>
      </c>
      <c r="W34" s="35">
        <v>5</v>
      </c>
      <c r="X34" s="35"/>
      <c r="Y34" s="35">
        <f t="shared" si="10"/>
        <v>0</v>
      </c>
      <c r="Z34" s="35"/>
      <c r="AA34" s="35"/>
      <c r="AB34" s="35">
        <f t="shared" si="38"/>
        <v>0</v>
      </c>
      <c r="AC34" s="35"/>
      <c r="AD34" s="35"/>
      <c r="AE34" s="85"/>
      <c r="AF34" s="85"/>
      <c r="AG34" s="85"/>
      <c r="AH34" s="88"/>
    </row>
    <row r="35" ht="30" customHeight="1" spans="1:34">
      <c r="A35" s="41"/>
      <c r="B35" s="37" t="s">
        <v>72</v>
      </c>
      <c r="C35" s="38"/>
      <c r="D35" s="38"/>
      <c r="E35" s="37"/>
      <c r="F35" s="35">
        <f t="shared" si="37"/>
        <v>173.97</v>
      </c>
      <c r="G35" s="35">
        <f t="shared" si="1"/>
        <v>153.97</v>
      </c>
      <c r="H35" s="35">
        <f t="shared" si="7"/>
        <v>20</v>
      </c>
      <c r="I35" s="35"/>
      <c r="J35" s="35"/>
      <c r="K35" s="35">
        <v>20</v>
      </c>
      <c r="L35" s="35"/>
      <c r="M35" s="35"/>
      <c r="N35" s="35"/>
      <c r="O35" s="35"/>
      <c r="P35" s="35">
        <f t="shared" si="3"/>
        <v>0</v>
      </c>
      <c r="Q35" s="35"/>
      <c r="R35" s="35"/>
      <c r="S35" s="35">
        <f t="shared" si="8"/>
        <v>173.97</v>
      </c>
      <c r="T35" s="76">
        <f t="shared" si="9"/>
        <v>163.97</v>
      </c>
      <c r="U35" s="35">
        <v>139.47</v>
      </c>
      <c r="V35" s="79">
        <v>9.5</v>
      </c>
      <c r="W35" s="35">
        <v>5</v>
      </c>
      <c r="X35" s="35">
        <v>10</v>
      </c>
      <c r="Y35" s="35">
        <f t="shared" si="10"/>
        <v>10</v>
      </c>
      <c r="Z35" s="35"/>
      <c r="AA35" s="35">
        <v>10</v>
      </c>
      <c r="AB35" s="35">
        <f t="shared" si="38"/>
        <v>0</v>
      </c>
      <c r="AC35" s="35"/>
      <c r="AD35" s="35"/>
      <c r="AE35" s="85" t="e">
        <f t="shared" ref="AE35:AE49" si="39">AF35+AG35</f>
        <v>#REF!</v>
      </c>
      <c r="AF35" s="85">
        <f t="shared" ref="AF35:AF49" si="40">AC35+U35</f>
        <v>139.47</v>
      </c>
      <c r="AG35" s="85" t="e">
        <f>AD35+AA35+#REF!</f>
        <v>#REF!</v>
      </c>
      <c r="AH35" s="88"/>
    </row>
    <row r="36" ht="30" customHeight="1" spans="1:34">
      <c r="A36" s="41"/>
      <c r="B36" s="37" t="s">
        <v>73</v>
      </c>
      <c r="C36" s="38"/>
      <c r="D36" s="38"/>
      <c r="E36" s="37"/>
      <c r="F36" s="35">
        <f t="shared" si="37"/>
        <v>82.41</v>
      </c>
      <c r="G36" s="35">
        <f t="shared" si="1"/>
        <v>82.41</v>
      </c>
      <c r="H36" s="35">
        <f t="shared" si="7"/>
        <v>0</v>
      </c>
      <c r="I36" s="35"/>
      <c r="J36" s="35"/>
      <c r="K36" s="35"/>
      <c r="L36" s="35"/>
      <c r="M36" s="35"/>
      <c r="N36" s="35"/>
      <c r="O36" s="35"/>
      <c r="P36" s="35">
        <f t="shared" si="3"/>
        <v>0</v>
      </c>
      <c r="Q36" s="35"/>
      <c r="R36" s="35"/>
      <c r="S36" s="35">
        <f t="shared" si="8"/>
        <v>82.41</v>
      </c>
      <c r="T36" s="76">
        <f t="shared" si="9"/>
        <v>82.41</v>
      </c>
      <c r="U36" s="35">
        <v>66.41</v>
      </c>
      <c r="V36" s="79">
        <v>4</v>
      </c>
      <c r="W36" s="35">
        <v>12</v>
      </c>
      <c r="X36" s="35"/>
      <c r="Y36" s="35">
        <f t="shared" si="10"/>
        <v>0</v>
      </c>
      <c r="Z36" s="35"/>
      <c r="AA36" s="35"/>
      <c r="AB36" s="35">
        <f t="shared" si="38"/>
        <v>0</v>
      </c>
      <c r="AC36" s="35"/>
      <c r="AD36" s="35"/>
      <c r="AE36" s="85" t="e">
        <f t="shared" si="39"/>
        <v>#REF!</v>
      </c>
      <c r="AF36" s="85">
        <f t="shared" si="40"/>
        <v>66.41</v>
      </c>
      <c r="AG36" s="85" t="e">
        <f>AD36+AA36+#REF!</f>
        <v>#REF!</v>
      </c>
      <c r="AH36" s="88"/>
    </row>
    <row r="37" ht="30" customHeight="1" spans="1:34">
      <c r="A37" s="36" t="s">
        <v>74</v>
      </c>
      <c r="B37" s="37" t="s">
        <v>28</v>
      </c>
      <c r="C37" s="38">
        <f t="shared" ref="C37:F37" si="41">SUM(C38:C39)</f>
        <v>0</v>
      </c>
      <c r="D37" s="38">
        <f t="shared" si="41"/>
        <v>0</v>
      </c>
      <c r="E37" s="37">
        <f t="shared" si="41"/>
        <v>0</v>
      </c>
      <c r="F37" s="40">
        <f t="shared" si="41"/>
        <v>24</v>
      </c>
      <c r="G37" s="35">
        <f t="shared" si="1"/>
        <v>0</v>
      </c>
      <c r="H37" s="35">
        <f t="shared" si="7"/>
        <v>24</v>
      </c>
      <c r="I37" s="40">
        <f t="shared" ref="I37:N37" si="42">SUM(I38:I39)</f>
        <v>0</v>
      </c>
      <c r="J37" s="40">
        <f t="shared" si="42"/>
        <v>0</v>
      </c>
      <c r="K37" s="40">
        <f t="shared" si="42"/>
        <v>4</v>
      </c>
      <c r="L37" s="40">
        <f t="shared" si="42"/>
        <v>20</v>
      </c>
      <c r="M37" s="40">
        <f t="shared" si="42"/>
        <v>0</v>
      </c>
      <c r="N37" s="40">
        <f t="shared" si="42"/>
        <v>0</v>
      </c>
      <c r="O37" s="40">
        <f t="shared" ref="O37" si="43">SUM(O38:O39)</f>
        <v>0</v>
      </c>
      <c r="P37" s="35">
        <f t="shared" si="3"/>
        <v>0</v>
      </c>
      <c r="Q37" s="40">
        <f t="shared" ref="Q37:X37" si="44">SUM(Q38:Q39)</f>
        <v>0</v>
      </c>
      <c r="R37" s="40">
        <f t="shared" si="44"/>
        <v>0</v>
      </c>
      <c r="S37" s="35">
        <f t="shared" si="8"/>
        <v>24</v>
      </c>
      <c r="T37" s="76">
        <f t="shared" si="9"/>
        <v>14</v>
      </c>
      <c r="U37" s="40">
        <f t="shared" si="44"/>
        <v>0</v>
      </c>
      <c r="V37" s="78">
        <f t="shared" si="44"/>
        <v>0</v>
      </c>
      <c r="W37" s="40">
        <f t="shared" si="44"/>
        <v>0</v>
      </c>
      <c r="X37" s="40">
        <f t="shared" si="44"/>
        <v>14</v>
      </c>
      <c r="Y37" s="35">
        <f t="shared" si="10"/>
        <v>10</v>
      </c>
      <c r="Z37" s="40">
        <f t="shared" ref="Z37:AD37" si="45">SUM(Z38:Z39)</f>
        <v>0</v>
      </c>
      <c r="AA37" s="40">
        <f t="shared" si="45"/>
        <v>10</v>
      </c>
      <c r="AB37" s="40">
        <f t="shared" si="45"/>
        <v>0</v>
      </c>
      <c r="AC37" s="40">
        <f t="shared" si="45"/>
        <v>0</v>
      </c>
      <c r="AD37" s="40">
        <f t="shared" si="45"/>
        <v>0</v>
      </c>
      <c r="AE37" s="85" t="e">
        <f t="shared" si="39"/>
        <v>#REF!</v>
      </c>
      <c r="AF37" s="85">
        <f t="shared" si="40"/>
        <v>0</v>
      </c>
      <c r="AG37" s="85" t="e">
        <f>AD37+AA37+#REF!</f>
        <v>#REF!</v>
      </c>
      <c r="AH37" s="89">
        <f>SUM(AH38:AH39)</f>
        <v>0</v>
      </c>
    </row>
    <row r="38" ht="30" customHeight="1" spans="1:34">
      <c r="A38" s="36"/>
      <c r="B38" s="37" t="s">
        <v>75</v>
      </c>
      <c r="C38" s="38"/>
      <c r="D38" s="38"/>
      <c r="E38" s="37"/>
      <c r="F38" s="35">
        <f t="shared" ref="F38:F40" si="46">SUM(G38,H38,P38)</f>
        <v>20</v>
      </c>
      <c r="G38" s="35">
        <f t="shared" si="1"/>
        <v>0</v>
      </c>
      <c r="H38" s="35">
        <f t="shared" si="7"/>
        <v>20</v>
      </c>
      <c r="I38" s="35"/>
      <c r="J38" s="35"/>
      <c r="K38" s="35"/>
      <c r="L38" s="35">
        <v>20</v>
      </c>
      <c r="M38" s="35"/>
      <c r="N38" s="35"/>
      <c r="O38" s="35"/>
      <c r="P38" s="35">
        <f t="shared" si="3"/>
        <v>0</v>
      </c>
      <c r="Q38" s="35"/>
      <c r="R38" s="35"/>
      <c r="S38" s="35">
        <f t="shared" si="8"/>
        <v>20</v>
      </c>
      <c r="T38" s="76">
        <f t="shared" si="9"/>
        <v>10</v>
      </c>
      <c r="U38" s="35"/>
      <c r="V38" s="79"/>
      <c r="W38" s="35"/>
      <c r="X38" s="35">
        <v>10</v>
      </c>
      <c r="Y38" s="35">
        <f t="shared" si="10"/>
        <v>10</v>
      </c>
      <c r="Z38" s="35"/>
      <c r="AA38" s="35">
        <v>10</v>
      </c>
      <c r="AB38" s="35">
        <f t="shared" ref="AB38:AB40" si="47">SUM(AC38:AD38)</f>
        <v>0</v>
      </c>
      <c r="AC38" s="35"/>
      <c r="AD38" s="35"/>
      <c r="AE38" s="85" t="e">
        <f t="shared" si="39"/>
        <v>#REF!</v>
      </c>
      <c r="AF38" s="85">
        <f t="shared" si="40"/>
        <v>0</v>
      </c>
      <c r="AG38" s="85" t="e">
        <f>AD38+AA38+#REF!</f>
        <v>#REF!</v>
      </c>
      <c r="AH38" s="88"/>
    </row>
    <row r="39" ht="30" customHeight="1" spans="1:34">
      <c r="A39" s="36"/>
      <c r="B39" s="37" t="s">
        <v>76</v>
      </c>
      <c r="C39" s="38"/>
      <c r="D39" s="38"/>
      <c r="E39" s="37"/>
      <c r="F39" s="35">
        <f t="shared" si="46"/>
        <v>4</v>
      </c>
      <c r="G39" s="35">
        <f t="shared" si="1"/>
        <v>0</v>
      </c>
      <c r="H39" s="35">
        <f t="shared" si="7"/>
        <v>4</v>
      </c>
      <c r="I39" s="35"/>
      <c r="J39" s="35"/>
      <c r="K39" s="35">
        <v>4</v>
      </c>
      <c r="L39" s="35"/>
      <c r="M39" s="35"/>
      <c r="N39" s="35"/>
      <c r="O39" s="35"/>
      <c r="P39" s="35">
        <f t="shared" si="3"/>
        <v>0</v>
      </c>
      <c r="Q39" s="35"/>
      <c r="R39" s="35"/>
      <c r="S39" s="35">
        <f t="shared" si="8"/>
        <v>4</v>
      </c>
      <c r="T39" s="76">
        <f t="shared" si="9"/>
        <v>4</v>
      </c>
      <c r="U39" s="35"/>
      <c r="V39" s="79"/>
      <c r="W39" s="35"/>
      <c r="X39" s="35">
        <v>4</v>
      </c>
      <c r="Y39" s="35">
        <f t="shared" si="10"/>
        <v>0</v>
      </c>
      <c r="Z39" s="35"/>
      <c r="AA39" s="35"/>
      <c r="AB39" s="35">
        <f t="shared" si="47"/>
        <v>0</v>
      </c>
      <c r="AC39" s="35"/>
      <c r="AD39" s="35"/>
      <c r="AE39" s="85" t="e">
        <f t="shared" si="39"/>
        <v>#REF!</v>
      </c>
      <c r="AF39" s="85">
        <f t="shared" si="40"/>
        <v>0</v>
      </c>
      <c r="AG39" s="85" t="e">
        <f>AD39+AA39+#REF!</f>
        <v>#REF!</v>
      </c>
      <c r="AH39" s="88"/>
    </row>
    <row r="40" s="1" customFormat="1" ht="30" customHeight="1" spans="1:34">
      <c r="A40" s="43" t="s">
        <v>77</v>
      </c>
      <c r="B40" s="44" t="s">
        <v>78</v>
      </c>
      <c r="C40" s="45"/>
      <c r="D40" s="45"/>
      <c r="E40" s="44"/>
      <c r="F40" s="46">
        <f t="shared" si="46"/>
        <v>290.78</v>
      </c>
      <c r="G40" s="46">
        <f t="shared" si="1"/>
        <v>230.78</v>
      </c>
      <c r="H40" s="35">
        <f t="shared" si="7"/>
        <v>10</v>
      </c>
      <c r="I40" s="46"/>
      <c r="J40" s="46"/>
      <c r="K40" s="46"/>
      <c r="L40" s="46">
        <v>10</v>
      </c>
      <c r="M40" s="46"/>
      <c r="N40" s="46"/>
      <c r="O40" s="46"/>
      <c r="P40" s="46">
        <f t="shared" si="3"/>
        <v>50</v>
      </c>
      <c r="Q40" s="46"/>
      <c r="R40" s="46">
        <v>50</v>
      </c>
      <c r="S40" s="46">
        <f t="shared" si="8"/>
        <v>290.78</v>
      </c>
      <c r="T40" s="80">
        <f t="shared" si="9"/>
        <v>240.78</v>
      </c>
      <c r="U40" s="46">
        <v>195.58</v>
      </c>
      <c r="V40" s="77">
        <v>5.6</v>
      </c>
      <c r="W40" s="46">
        <v>29.6</v>
      </c>
      <c r="X40" s="46">
        <v>10</v>
      </c>
      <c r="Y40" s="46">
        <f t="shared" si="10"/>
        <v>0</v>
      </c>
      <c r="Z40" s="46"/>
      <c r="AA40" s="46"/>
      <c r="AB40" s="46">
        <f t="shared" si="47"/>
        <v>50</v>
      </c>
      <c r="AC40" s="46">
        <v>25</v>
      </c>
      <c r="AD40" s="46">
        <v>25</v>
      </c>
      <c r="AE40" s="86" t="e">
        <f t="shared" si="39"/>
        <v>#REF!</v>
      </c>
      <c r="AF40" s="86">
        <f t="shared" si="40"/>
        <v>220.58</v>
      </c>
      <c r="AG40" s="86" t="e">
        <f>AD40+AA40+#REF!</f>
        <v>#REF!</v>
      </c>
      <c r="AH40" s="90"/>
    </row>
    <row r="41" ht="30" customHeight="1" spans="1:34">
      <c r="A41" s="36" t="s">
        <v>79</v>
      </c>
      <c r="B41" s="37" t="s">
        <v>28</v>
      </c>
      <c r="C41" s="38">
        <f t="shared" ref="C41:F41" si="48">SUM(C42:C43)</f>
        <v>0</v>
      </c>
      <c r="D41" s="38">
        <f t="shared" si="48"/>
        <v>0</v>
      </c>
      <c r="E41" s="37">
        <f t="shared" si="48"/>
        <v>0</v>
      </c>
      <c r="F41" s="40">
        <f t="shared" si="48"/>
        <v>540.83</v>
      </c>
      <c r="G41" s="35">
        <f t="shared" si="1"/>
        <v>510.83</v>
      </c>
      <c r="H41" s="35">
        <f t="shared" si="7"/>
        <v>0</v>
      </c>
      <c r="I41" s="40">
        <f t="shared" ref="I41:N41" si="49">SUM(I42:I43)</f>
        <v>0</v>
      </c>
      <c r="J41" s="40">
        <f t="shared" si="49"/>
        <v>0</v>
      </c>
      <c r="K41" s="40">
        <f t="shared" si="49"/>
        <v>0</v>
      </c>
      <c r="L41" s="40">
        <f t="shared" si="49"/>
        <v>0</v>
      </c>
      <c r="M41" s="40">
        <f t="shared" si="49"/>
        <v>0</v>
      </c>
      <c r="N41" s="40">
        <f t="shared" si="49"/>
        <v>0</v>
      </c>
      <c r="O41" s="40">
        <f t="shared" ref="O41" si="50">SUM(O42:O43)</f>
        <v>0</v>
      </c>
      <c r="P41" s="35">
        <f t="shared" si="3"/>
        <v>30</v>
      </c>
      <c r="Q41" s="40">
        <f t="shared" ref="Q41:X41" si="51">SUM(Q42:Q43)</f>
        <v>0</v>
      </c>
      <c r="R41" s="40">
        <f t="shared" si="51"/>
        <v>30</v>
      </c>
      <c r="S41" s="35">
        <f t="shared" si="8"/>
        <v>540.83</v>
      </c>
      <c r="T41" s="76">
        <f t="shared" si="9"/>
        <v>510.83</v>
      </c>
      <c r="U41" s="40">
        <f t="shared" si="51"/>
        <v>429.53</v>
      </c>
      <c r="V41" s="78">
        <f t="shared" si="51"/>
        <v>41.3</v>
      </c>
      <c r="W41" s="40">
        <f t="shared" si="51"/>
        <v>40</v>
      </c>
      <c r="X41" s="40">
        <f t="shared" si="51"/>
        <v>0</v>
      </c>
      <c r="Y41" s="35">
        <f t="shared" si="10"/>
        <v>0</v>
      </c>
      <c r="Z41" s="40">
        <f t="shared" ref="Z41:AD41" si="52">SUM(Z42:Z43)</f>
        <v>0</v>
      </c>
      <c r="AA41" s="40">
        <f t="shared" si="52"/>
        <v>0</v>
      </c>
      <c r="AB41" s="40">
        <f t="shared" si="52"/>
        <v>30</v>
      </c>
      <c r="AC41" s="40">
        <f t="shared" si="52"/>
        <v>15</v>
      </c>
      <c r="AD41" s="40">
        <f t="shared" si="52"/>
        <v>15</v>
      </c>
      <c r="AE41" s="85" t="e">
        <f t="shared" si="39"/>
        <v>#REF!</v>
      </c>
      <c r="AF41" s="85">
        <f t="shared" si="40"/>
        <v>444.53</v>
      </c>
      <c r="AG41" s="85" t="e">
        <f>AD41+AA41+#REF!</f>
        <v>#REF!</v>
      </c>
      <c r="AH41" s="89">
        <f>SUM(AH42:AH43)</f>
        <v>0</v>
      </c>
    </row>
    <row r="42" ht="30" customHeight="1" spans="1:34">
      <c r="A42" s="41"/>
      <c r="B42" s="37" t="s">
        <v>80</v>
      </c>
      <c r="C42" s="38"/>
      <c r="D42" s="38"/>
      <c r="E42" s="37"/>
      <c r="F42" s="35">
        <f t="shared" ref="F42:F48" si="53">SUM(G42,H42,P42)</f>
        <v>409.22</v>
      </c>
      <c r="G42" s="35">
        <f t="shared" si="1"/>
        <v>379.22</v>
      </c>
      <c r="H42" s="35">
        <f t="shared" si="7"/>
        <v>0</v>
      </c>
      <c r="I42" s="35"/>
      <c r="J42" s="35"/>
      <c r="K42" s="35"/>
      <c r="L42" s="35"/>
      <c r="M42" s="35"/>
      <c r="N42" s="35"/>
      <c r="O42" s="35"/>
      <c r="P42" s="35">
        <f t="shared" si="3"/>
        <v>30</v>
      </c>
      <c r="Q42" s="35"/>
      <c r="R42" s="35">
        <v>30</v>
      </c>
      <c r="S42" s="35">
        <f t="shared" si="8"/>
        <v>409.22</v>
      </c>
      <c r="T42" s="76">
        <f t="shared" si="9"/>
        <v>379.22</v>
      </c>
      <c r="U42" s="35">
        <v>317.42</v>
      </c>
      <c r="V42" s="79">
        <v>30.8</v>
      </c>
      <c r="W42" s="35">
        <v>31</v>
      </c>
      <c r="X42" s="35"/>
      <c r="Y42" s="35">
        <f t="shared" si="10"/>
        <v>0</v>
      </c>
      <c r="Z42" s="35"/>
      <c r="AA42" s="35"/>
      <c r="AB42" s="35">
        <f t="shared" ref="AB42:AB48" si="54">SUM(AC42:AD42)</f>
        <v>30</v>
      </c>
      <c r="AC42" s="35">
        <v>15</v>
      </c>
      <c r="AD42" s="35">
        <v>15</v>
      </c>
      <c r="AE42" s="85" t="e">
        <f t="shared" si="39"/>
        <v>#REF!</v>
      </c>
      <c r="AF42" s="85">
        <f t="shared" si="40"/>
        <v>332.42</v>
      </c>
      <c r="AG42" s="85" t="e">
        <f>AD42+AA42+#REF!</f>
        <v>#REF!</v>
      </c>
      <c r="AH42" s="88"/>
    </row>
    <row r="43" ht="30" customHeight="1" spans="1:34">
      <c r="A43" s="41"/>
      <c r="B43" s="37" t="s">
        <v>81</v>
      </c>
      <c r="C43" s="38"/>
      <c r="D43" s="38"/>
      <c r="E43" s="37"/>
      <c r="F43" s="35">
        <f t="shared" si="53"/>
        <v>131.61</v>
      </c>
      <c r="G43" s="35">
        <f t="shared" si="1"/>
        <v>131.61</v>
      </c>
      <c r="H43" s="35">
        <f t="shared" si="7"/>
        <v>0</v>
      </c>
      <c r="I43" s="35"/>
      <c r="J43" s="35"/>
      <c r="K43" s="35"/>
      <c r="L43" s="35"/>
      <c r="M43" s="35"/>
      <c r="N43" s="35"/>
      <c r="O43" s="35"/>
      <c r="P43" s="35">
        <f t="shared" si="3"/>
        <v>0</v>
      </c>
      <c r="Q43" s="35"/>
      <c r="R43" s="35"/>
      <c r="S43" s="35">
        <f t="shared" si="8"/>
        <v>131.61</v>
      </c>
      <c r="T43" s="76">
        <f t="shared" si="9"/>
        <v>131.61</v>
      </c>
      <c r="U43" s="35">
        <v>112.11</v>
      </c>
      <c r="V43" s="79">
        <v>10.5</v>
      </c>
      <c r="W43" s="35">
        <v>9</v>
      </c>
      <c r="X43" s="35"/>
      <c r="Y43" s="35">
        <f t="shared" si="10"/>
        <v>0</v>
      </c>
      <c r="Z43" s="35"/>
      <c r="AA43" s="35"/>
      <c r="AB43" s="35">
        <f t="shared" si="54"/>
        <v>0</v>
      </c>
      <c r="AC43" s="35"/>
      <c r="AD43" s="35"/>
      <c r="AE43" s="85" t="e">
        <f t="shared" si="39"/>
        <v>#REF!</v>
      </c>
      <c r="AF43" s="85">
        <f t="shared" si="40"/>
        <v>112.11</v>
      </c>
      <c r="AG43" s="85" t="e">
        <f>AD43+AA43+#REF!</f>
        <v>#REF!</v>
      </c>
      <c r="AH43" s="88"/>
    </row>
    <row r="44" ht="30" customHeight="1" spans="1:34">
      <c r="A44" s="36" t="s">
        <v>82</v>
      </c>
      <c r="B44" s="37" t="s">
        <v>83</v>
      </c>
      <c r="C44" s="38"/>
      <c r="D44" s="38"/>
      <c r="E44" s="37"/>
      <c r="F44" s="35">
        <f t="shared" si="53"/>
        <v>455.96</v>
      </c>
      <c r="G44" s="35">
        <f t="shared" si="1"/>
        <v>445.96</v>
      </c>
      <c r="H44" s="35">
        <f t="shared" si="7"/>
        <v>10</v>
      </c>
      <c r="I44" s="35"/>
      <c r="J44" s="35"/>
      <c r="K44" s="35"/>
      <c r="L44" s="35">
        <v>10</v>
      </c>
      <c r="M44" s="35"/>
      <c r="N44" s="35"/>
      <c r="O44" s="35"/>
      <c r="P44" s="35">
        <f t="shared" si="3"/>
        <v>0</v>
      </c>
      <c r="Q44" s="35"/>
      <c r="R44" s="35"/>
      <c r="S44" s="35">
        <f t="shared" si="8"/>
        <v>455.96</v>
      </c>
      <c r="T44" s="76">
        <f t="shared" si="9"/>
        <v>455.96</v>
      </c>
      <c r="U44" s="35">
        <v>324.06</v>
      </c>
      <c r="V44" s="79">
        <v>107.5</v>
      </c>
      <c r="W44" s="35">
        <v>14.4</v>
      </c>
      <c r="X44" s="35">
        <v>10</v>
      </c>
      <c r="Y44" s="35">
        <f t="shared" si="10"/>
        <v>0</v>
      </c>
      <c r="Z44" s="35"/>
      <c r="AA44" s="35"/>
      <c r="AB44" s="35">
        <f t="shared" si="54"/>
        <v>0</v>
      </c>
      <c r="AC44" s="35"/>
      <c r="AD44" s="35"/>
      <c r="AE44" s="85" t="e">
        <f t="shared" si="39"/>
        <v>#REF!</v>
      </c>
      <c r="AF44" s="85">
        <f t="shared" si="40"/>
        <v>324.06</v>
      </c>
      <c r="AG44" s="85" t="e">
        <f>AD44+AA44+#REF!</f>
        <v>#REF!</v>
      </c>
      <c r="AH44" s="88"/>
    </row>
    <row r="45" ht="30" customHeight="1" spans="1:34">
      <c r="A45" s="36"/>
      <c r="B45" s="37" t="s">
        <v>84</v>
      </c>
      <c r="C45" s="38"/>
      <c r="D45" s="38"/>
      <c r="E45" s="37"/>
      <c r="F45" s="35">
        <f t="shared" si="53"/>
        <v>68.2</v>
      </c>
      <c r="G45" s="35">
        <f t="shared" si="1"/>
        <v>68.2</v>
      </c>
      <c r="H45" s="35">
        <f t="shared" si="7"/>
        <v>0</v>
      </c>
      <c r="I45" s="35"/>
      <c r="J45" s="35"/>
      <c r="K45" s="35"/>
      <c r="L45" s="35"/>
      <c r="M45" s="35"/>
      <c r="N45" s="35"/>
      <c r="O45" s="35"/>
      <c r="P45" s="35">
        <f t="shared" si="3"/>
        <v>0</v>
      </c>
      <c r="Q45" s="35"/>
      <c r="R45" s="35"/>
      <c r="S45" s="35">
        <f t="shared" si="8"/>
        <v>68.2</v>
      </c>
      <c r="T45" s="76">
        <f t="shared" si="9"/>
        <v>68.2</v>
      </c>
      <c r="U45" s="35">
        <v>20.2</v>
      </c>
      <c r="V45" s="79">
        <v>8</v>
      </c>
      <c r="W45" s="35">
        <v>40</v>
      </c>
      <c r="X45" s="35"/>
      <c r="Y45" s="35">
        <f t="shared" si="10"/>
        <v>0</v>
      </c>
      <c r="Z45" s="35"/>
      <c r="AA45" s="35"/>
      <c r="AB45" s="35">
        <f t="shared" si="54"/>
        <v>0</v>
      </c>
      <c r="AC45" s="35"/>
      <c r="AD45" s="35"/>
      <c r="AE45" s="85"/>
      <c r="AF45" s="85"/>
      <c r="AG45" s="85"/>
      <c r="AH45" s="88"/>
    </row>
    <row r="46" s="1" customFormat="1" ht="30" customHeight="1" spans="1:34">
      <c r="A46" s="43" t="s">
        <v>85</v>
      </c>
      <c r="B46" s="44" t="s">
        <v>86</v>
      </c>
      <c r="C46" s="45"/>
      <c r="D46" s="45"/>
      <c r="E46" s="44"/>
      <c r="F46" s="46">
        <f t="shared" si="53"/>
        <v>422.3</v>
      </c>
      <c r="G46" s="46">
        <f t="shared" si="1"/>
        <v>411.3</v>
      </c>
      <c r="H46" s="35">
        <f t="shared" si="7"/>
        <v>6</v>
      </c>
      <c r="I46" s="46"/>
      <c r="J46" s="46"/>
      <c r="K46" s="46"/>
      <c r="L46" s="46">
        <v>6</v>
      </c>
      <c r="M46" s="46"/>
      <c r="N46" s="46"/>
      <c r="O46" s="46"/>
      <c r="P46" s="46">
        <f t="shared" si="3"/>
        <v>5</v>
      </c>
      <c r="Q46" s="46"/>
      <c r="R46" s="46">
        <v>5</v>
      </c>
      <c r="S46" s="46">
        <f t="shared" si="8"/>
        <v>422.3</v>
      </c>
      <c r="T46" s="80">
        <f t="shared" si="9"/>
        <v>417.3</v>
      </c>
      <c r="U46" s="46">
        <v>369.8</v>
      </c>
      <c r="V46" s="77">
        <v>17.5</v>
      </c>
      <c r="W46" s="46">
        <v>24</v>
      </c>
      <c r="X46" s="46">
        <v>6</v>
      </c>
      <c r="Y46" s="46">
        <f t="shared" si="10"/>
        <v>0</v>
      </c>
      <c r="Z46" s="46"/>
      <c r="AA46" s="46"/>
      <c r="AB46" s="46">
        <f t="shared" si="54"/>
        <v>5</v>
      </c>
      <c r="AC46" s="46">
        <v>5</v>
      </c>
      <c r="AD46" s="46"/>
      <c r="AE46" s="86" t="e">
        <f t="shared" ref="AE46:AE50" si="55">AF46+AG46</f>
        <v>#REF!</v>
      </c>
      <c r="AF46" s="86">
        <f t="shared" ref="AF46:AF50" si="56">AC46+U46</f>
        <v>374.8</v>
      </c>
      <c r="AG46" s="86" t="e">
        <f>AD46+AA46+#REF!</f>
        <v>#REF!</v>
      </c>
      <c r="AH46" s="90"/>
    </row>
    <row r="47" s="1" customFormat="1" ht="30" customHeight="1" spans="1:34">
      <c r="A47" s="43" t="s">
        <v>87</v>
      </c>
      <c r="B47" s="44" t="s">
        <v>86</v>
      </c>
      <c r="C47" s="45"/>
      <c r="D47" s="45"/>
      <c r="E47" s="44"/>
      <c r="F47" s="46">
        <f t="shared" si="53"/>
        <v>76.68</v>
      </c>
      <c r="G47" s="46">
        <f t="shared" si="1"/>
        <v>76.68</v>
      </c>
      <c r="H47" s="35">
        <f t="shared" si="7"/>
        <v>0</v>
      </c>
      <c r="I47" s="46"/>
      <c r="J47" s="46"/>
      <c r="K47" s="46"/>
      <c r="L47" s="46"/>
      <c r="M47" s="46"/>
      <c r="N47" s="46"/>
      <c r="O47" s="46"/>
      <c r="P47" s="46">
        <f t="shared" si="3"/>
        <v>0</v>
      </c>
      <c r="Q47" s="46"/>
      <c r="R47" s="46"/>
      <c r="S47" s="46">
        <f t="shared" si="8"/>
        <v>76.68</v>
      </c>
      <c r="T47" s="80">
        <f t="shared" si="9"/>
        <v>76.68</v>
      </c>
      <c r="U47" s="46">
        <v>39.18</v>
      </c>
      <c r="V47" s="77">
        <v>2.5</v>
      </c>
      <c r="W47" s="46">
        <v>35</v>
      </c>
      <c r="X47" s="46"/>
      <c r="Y47" s="46">
        <f t="shared" si="10"/>
        <v>0</v>
      </c>
      <c r="Z47" s="46"/>
      <c r="AA47" s="46"/>
      <c r="AB47" s="46">
        <f t="shared" si="54"/>
        <v>0</v>
      </c>
      <c r="AC47" s="46"/>
      <c r="AD47" s="46"/>
      <c r="AE47" s="86" t="e">
        <f t="shared" si="55"/>
        <v>#REF!</v>
      </c>
      <c r="AF47" s="86">
        <f t="shared" si="56"/>
        <v>39.18</v>
      </c>
      <c r="AG47" s="86" t="e">
        <f>AD47+AA47+#REF!</f>
        <v>#REF!</v>
      </c>
      <c r="AH47" s="90"/>
    </row>
    <row r="48" s="2" customFormat="1" ht="30" customHeight="1" spans="1:34">
      <c r="A48" s="36" t="s">
        <v>88</v>
      </c>
      <c r="B48" s="37" t="s">
        <v>89</v>
      </c>
      <c r="C48" s="42"/>
      <c r="D48" s="42"/>
      <c r="E48" s="37"/>
      <c r="F48" s="35">
        <f t="shared" si="53"/>
        <v>118.81</v>
      </c>
      <c r="G48" s="35">
        <f t="shared" si="1"/>
        <v>118.81</v>
      </c>
      <c r="H48" s="35">
        <f t="shared" si="7"/>
        <v>0</v>
      </c>
      <c r="I48" s="35"/>
      <c r="J48" s="35"/>
      <c r="K48" s="35"/>
      <c r="L48" s="35"/>
      <c r="M48" s="35"/>
      <c r="N48" s="35"/>
      <c r="O48" s="35"/>
      <c r="P48" s="35">
        <f t="shared" si="3"/>
        <v>0</v>
      </c>
      <c r="Q48" s="35"/>
      <c r="R48" s="35"/>
      <c r="S48" s="35">
        <f t="shared" si="8"/>
        <v>118.81</v>
      </c>
      <c r="T48" s="76">
        <f t="shared" si="9"/>
        <v>118.81</v>
      </c>
      <c r="U48" s="35">
        <v>93.11</v>
      </c>
      <c r="V48" s="79">
        <v>7.7</v>
      </c>
      <c r="W48" s="35">
        <v>18</v>
      </c>
      <c r="X48" s="35"/>
      <c r="Y48" s="35">
        <f t="shared" si="10"/>
        <v>0</v>
      </c>
      <c r="Z48" s="35"/>
      <c r="AA48" s="35"/>
      <c r="AB48" s="35">
        <f t="shared" si="54"/>
        <v>0</v>
      </c>
      <c r="AC48" s="35"/>
      <c r="AD48" s="35"/>
      <c r="AE48" s="85" t="e">
        <f t="shared" si="55"/>
        <v>#REF!</v>
      </c>
      <c r="AF48" s="85">
        <f t="shared" si="56"/>
        <v>93.11</v>
      </c>
      <c r="AG48" s="85" t="e">
        <f>AD48+AA48+#REF!</f>
        <v>#REF!</v>
      </c>
      <c r="AH48" s="88"/>
    </row>
    <row r="49" ht="30" customHeight="1" spans="1:34">
      <c r="A49" s="36" t="s">
        <v>90</v>
      </c>
      <c r="B49" s="37" t="s">
        <v>28</v>
      </c>
      <c r="C49" s="38">
        <f t="shared" ref="C49:F49" si="57">SUM(C50:C50)</f>
        <v>0</v>
      </c>
      <c r="D49" s="38">
        <f t="shared" si="57"/>
        <v>0</v>
      </c>
      <c r="E49" s="37">
        <f t="shared" si="57"/>
        <v>0</v>
      </c>
      <c r="F49" s="40">
        <f t="shared" si="57"/>
        <v>65.46</v>
      </c>
      <c r="G49" s="35">
        <f t="shared" si="1"/>
        <v>65.46</v>
      </c>
      <c r="H49" s="35">
        <f t="shared" si="7"/>
        <v>0</v>
      </c>
      <c r="I49" s="40">
        <f t="shared" ref="I49:O49" si="58">SUM(I50:I50)</f>
        <v>0</v>
      </c>
      <c r="J49" s="40">
        <f t="shared" si="58"/>
        <v>0</v>
      </c>
      <c r="K49" s="40">
        <f t="shared" si="58"/>
        <v>0</v>
      </c>
      <c r="L49" s="40">
        <f t="shared" si="58"/>
        <v>0</v>
      </c>
      <c r="M49" s="40">
        <f t="shared" si="58"/>
        <v>0</v>
      </c>
      <c r="N49" s="40">
        <f t="shared" si="58"/>
        <v>0</v>
      </c>
      <c r="O49" s="40">
        <f t="shared" si="58"/>
        <v>0</v>
      </c>
      <c r="P49" s="35">
        <f t="shared" si="3"/>
        <v>0</v>
      </c>
      <c r="Q49" s="40">
        <f t="shared" ref="Q49:X49" si="59">SUM(Q50:Q50)</f>
        <v>0</v>
      </c>
      <c r="R49" s="40">
        <f t="shared" si="59"/>
        <v>0</v>
      </c>
      <c r="S49" s="35">
        <f t="shared" si="8"/>
        <v>65.46</v>
      </c>
      <c r="T49" s="76">
        <f t="shared" si="9"/>
        <v>65.46</v>
      </c>
      <c r="U49" s="40">
        <f t="shared" si="59"/>
        <v>57.26</v>
      </c>
      <c r="V49" s="78">
        <f t="shared" si="59"/>
        <v>4.2</v>
      </c>
      <c r="W49" s="40">
        <f t="shared" si="59"/>
        <v>4</v>
      </c>
      <c r="X49" s="40">
        <f t="shared" si="59"/>
        <v>0</v>
      </c>
      <c r="Y49" s="35">
        <f t="shared" si="10"/>
        <v>0</v>
      </c>
      <c r="Z49" s="40">
        <f t="shared" ref="Z49:AD49" si="60">SUM(Z50:Z50)</f>
        <v>0</v>
      </c>
      <c r="AA49" s="40">
        <f t="shared" si="60"/>
        <v>0</v>
      </c>
      <c r="AB49" s="40">
        <f t="shared" si="60"/>
        <v>0</v>
      </c>
      <c r="AC49" s="40">
        <f t="shared" si="60"/>
        <v>0</v>
      </c>
      <c r="AD49" s="40">
        <f t="shared" si="60"/>
        <v>0</v>
      </c>
      <c r="AE49" s="85" t="e">
        <f t="shared" si="55"/>
        <v>#REF!</v>
      </c>
      <c r="AF49" s="85">
        <f t="shared" si="56"/>
        <v>57.26</v>
      </c>
      <c r="AG49" s="85" t="e">
        <f>AD49+AA49+#REF!</f>
        <v>#REF!</v>
      </c>
      <c r="AH49" s="89">
        <f>SUM(AH50:AH50)</f>
        <v>0</v>
      </c>
    </row>
    <row r="50" ht="30" customHeight="1" spans="1:34">
      <c r="A50" s="41"/>
      <c r="B50" s="37" t="s">
        <v>91</v>
      </c>
      <c r="C50" s="38"/>
      <c r="D50" s="38"/>
      <c r="E50" s="37"/>
      <c r="F50" s="35">
        <f t="shared" ref="F50:F54" si="61">SUM(G50,H50,P50)</f>
        <v>65.46</v>
      </c>
      <c r="G50" s="35">
        <f t="shared" si="1"/>
        <v>65.46</v>
      </c>
      <c r="H50" s="35">
        <f t="shared" si="7"/>
        <v>0</v>
      </c>
      <c r="I50" s="35"/>
      <c r="J50" s="35"/>
      <c r="K50" s="35"/>
      <c r="L50" s="35"/>
      <c r="M50" s="35"/>
      <c r="N50" s="35"/>
      <c r="O50" s="35"/>
      <c r="P50" s="35">
        <f t="shared" si="3"/>
        <v>0</v>
      </c>
      <c r="Q50" s="35"/>
      <c r="R50" s="35"/>
      <c r="S50" s="35">
        <f t="shared" si="8"/>
        <v>65.46</v>
      </c>
      <c r="T50" s="76">
        <f t="shared" si="9"/>
        <v>65.46</v>
      </c>
      <c r="U50" s="35">
        <v>57.26</v>
      </c>
      <c r="V50" s="79">
        <v>4.2</v>
      </c>
      <c r="W50" s="35">
        <v>4</v>
      </c>
      <c r="X50" s="35"/>
      <c r="Y50" s="35">
        <f t="shared" si="10"/>
        <v>0</v>
      </c>
      <c r="Z50" s="35"/>
      <c r="AA50" s="35"/>
      <c r="AB50" s="35">
        <f t="shared" ref="AB50:AB54" si="62">SUM(AC50:AD50)</f>
        <v>0</v>
      </c>
      <c r="AC50" s="35"/>
      <c r="AD50" s="35"/>
      <c r="AE50" s="85" t="e">
        <f t="shared" si="55"/>
        <v>#REF!</v>
      </c>
      <c r="AF50" s="85">
        <f t="shared" si="56"/>
        <v>57.26</v>
      </c>
      <c r="AG50" s="85" t="e">
        <f>AD50+AA50+#REF!</f>
        <v>#REF!</v>
      </c>
      <c r="AH50" s="88"/>
    </row>
    <row r="51" ht="30" customHeight="1" spans="1:34">
      <c r="A51" s="36" t="s">
        <v>92</v>
      </c>
      <c r="B51" s="37" t="s">
        <v>28</v>
      </c>
      <c r="C51" s="38">
        <f>SUM(C52:C54)</f>
        <v>0</v>
      </c>
      <c r="D51" s="38">
        <f>SUM(D52:D54)</f>
        <v>0</v>
      </c>
      <c r="E51" s="37">
        <f>SUM(E52:E54)</f>
        <v>0</v>
      </c>
      <c r="F51" s="35">
        <f t="shared" si="61"/>
        <v>470.99</v>
      </c>
      <c r="G51" s="35">
        <f t="shared" si="1"/>
        <v>450.99</v>
      </c>
      <c r="H51" s="35">
        <f t="shared" si="7"/>
        <v>0</v>
      </c>
      <c r="I51" s="40">
        <f t="shared" ref="I51:N51" si="63">SUM(I52:I54)</f>
        <v>0</v>
      </c>
      <c r="J51" s="40">
        <f t="shared" si="63"/>
        <v>0</v>
      </c>
      <c r="K51" s="40">
        <f t="shared" si="63"/>
        <v>0</v>
      </c>
      <c r="L51" s="40">
        <f t="shared" si="63"/>
        <v>0</v>
      </c>
      <c r="M51" s="40">
        <f t="shared" si="63"/>
        <v>0</v>
      </c>
      <c r="N51" s="40">
        <f t="shared" si="63"/>
        <v>0</v>
      </c>
      <c r="O51" s="40">
        <f t="shared" ref="O51" si="64">SUM(O52:O54)</f>
        <v>0</v>
      </c>
      <c r="P51" s="35">
        <f t="shared" si="3"/>
        <v>20</v>
      </c>
      <c r="Q51" s="40">
        <f t="shared" ref="Q51:X51" si="65">SUM(Q52:Q54)</f>
        <v>0</v>
      </c>
      <c r="R51" s="40">
        <f t="shared" si="65"/>
        <v>20</v>
      </c>
      <c r="S51" s="35">
        <f t="shared" si="8"/>
        <v>470.99</v>
      </c>
      <c r="T51" s="76">
        <f t="shared" si="9"/>
        <v>450.99</v>
      </c>
      <c r="U51" s="40">
        <f t="shared" si="65"/>
        <v>199.39</v>
      </c>
      <c r="V51" s="78">
        <f t="shared" si="65"/>
        <v>17.5</v>
      </c>
      <c r="W51" s="40">
        <f t="shared" si="65"/>
        <v>234.1</v>
      </c>
      <c r="X51" s="40">
        <f t="shared" si="65"/>
        <v>0</v>
      </c>
      <c r="Y51" s="35">
        <f t="shared" si="10"/>
        <v>0</v>
      </c>
      <c r="Z51" s="40">
        <f t="shared" ref="Z51:AH51" si="66">SUM(Z52:Z54)</f>
        <v>0</v>
      </c>
      <c r="AA51" s="40">
        <f t="shared" si="66"/>
        <v>0</v>
      </c>
      <c r="AB51" s="40">
        <f t="shared" si="66"/>
        <v>20</v>
      </c>
      <c r="AC51" s="40">
        <f t="shared" si="66"/>
        <v>10</v>
      </c>
      <c r="AD51" s="40">
        <f t="shared" si="66"/>
        <v>10</v>
      </c>
      <c r="AE51" s="40" t="e">
        <f t="shared" si="66"/>
        <v>#REF!</v>
      </c>
      <c r="AF51" s="40">
        <f t="shared" si="66"/>
        <v>209.39</v>
      </c>
      <c r="AG51" s="40" t="e">
        <f t="shared" si="66"/>
        <v>#REF!</v>
      </c>
      <c r="AH51" s="40">
        <f t="shared" si="66"/>
        <v>0</v>
      </c>
    </row>
    <row r="52" ht="30" customHeight="1" spans="1:34">
      <c r="A52" s="41"/>
      <c r="B52" s="37" t="s">
        <v>93</v>
      </c>
      <c r="C52" s="38"/>
      <c r="D52" s="38"/>
      <c r="E52" s="37"/>
      <c r="F52" s="35">
        <f t="shared" si="61"/>
        <v>87.06</v>
      </c>
      <c r="G52" s="35">
        <f t="shared" si="1"/>
        <v>67.06</v>
      </c>
      <c r="H52" s="35">
        <f t="shared" si="7"/>
        <v>0</v>
      </c>
      <c r="I52" s="35"/>
      <c r="J52" s="35"/>
      <c r="K52" s="35"/>
      <c r="L52" s="35"/>
      <c r="M52" s="35"/>
      <c r="N52" s="35"/>
      <c r="O52" s="35"/>
      <c r="P52" s="35">
        <f t="shared" si="3"/>
        <v>20</v>
      </c>
      <c r="Q52" s="35"/>
      <c r="R52" s="35">
        <v>20</v>
      </c>
      <c r="S52" s="35">
        <f t="shared" si="8"/>
        <v>87.06</v>
      </c>
      <c r="T52" s="76">
        <f t="shared" si="9"/>
        <v>67.06</v>
      </c>
      <c r="U52" s="35">
        <v>52.06</v>
      </c>
      <c r="V52" s="79">
        <v>4.2</v>
      </c>
      <c r="W52" s="35">
        <v>10.8</v>
      </c>
      <c r="X52" s="35"/>
      <c r="Y52" s="35">
        <f t="shared" si="10"/>
        <v>0</v>
      </c>
      <c r="Z52" s="35"/>
      <c r="AA52" s="35"/>
      <c r="AB52" s="35">
        <f t="shared" si="62"/>
        <v>20</v>
      </c>
      <c r="AC52" s="35">
        <v>10</v>
      </c>
      <c r="AD52" s="35">
        <v>10</v>
      </c>
      <c r="AE52" s="85" t="e">
        <f t="shared" ref="AE52:AE54" si="67">AF52+AG52</f>
        <v>#REF!</v>
      </c>
      <c r="AF52" s="85">
        <f t="shared" ref="AF52:AF54" si="68">AC52+U52</f>
        <v>62.06</v>
      </c>
      <c r="AG52" s="85" t="e">
        <f>AD52+AA52+#REF!</f>
        <v>#REF!</v>
      </c>
      <c r="AH52" s="88"/>
    </row>
    <row r="53" ht="30" customHeight="1" spans="1:34">
      <c r="A53" s="41"/>
      <c r="B53" s="37" t="s">
        <v>94</v>
      </c>
      <c r="C53" s="38"/>
      <c r="D53" s="38"/>
      <c r="E53" s="37"/>
      <c r="F53" s="35">
        <f t="shared" si="61"/>
        <v>48.68</v>
      </c>
      <c r="G53" s="35">
        <f t="shared" si="1"/>
        <v>48.68</v>
      </c>
      <c r="H53" s="35">
        <f t="shared" si="7"/>
        <v>0</v>
      </c>
      <c r="I53" s="35"/>
      <c r="J53" s="35"/>
      <c r="K53" s="35"/>
      <c r="L53" s="35"/>
      <c r="M53" s="35"/>
      <c r="N53" s="35"/>
      <c r="O53" s="35"/>
      <c r="P53" s="35">
        <f t="shared" si="3"/>
        <v>0</v>
      </c>
      <c r="Q53" s="35"/>
      <c r="R53" s="35"/>
      <c r="S53" s="35">
        <f t="shared" si="8"/>
        <v>48.68</v>
      </c>
      <c r="T53" s="76">
        <f t="shared" si="9"/>
        <v>48.68</v>
      </c>
      <c r="U53" s="40">
        <v>41.18</v>
      </c>
      <c r="V53" s="79">
        <v>4.2</v>
      </c>
      <c r="W53" s="35">
        <v>3.3</v>
      </c>
      <c r="X53" s="35"/>
      <c r="Y53" s="35">
        <f t="shared" si="10"/>
        <v>0</v>
      </c>
      <c r="Z53" s="35"/>
      <c r="AA53" s="35"/>
      <c r="AB53" s="35">
        <f t="shared" si="62"/>
        <v>0</v>
      </c>
      <c r="AC53" s="35"/>
      <c r="AD53" s="35"/>
      <c r="AE53" s="85" t="e">
        <f t="shared" si="67"/>
        <v>#REF!</v>
      </c>
      <c r="AF53" s="85">
        <f t="shared" si="68"/>
        <v>41.18</v>
      </c>
      <c r="AG53" s="85" t="e">
        <f>AD53+AA53+#REF!</f>
        <v>#REF!</v>
      </c>
      <c r="AH53" s="88"/>
    </row>
    <row r="54" s="1" customFormat="1" ht="30" customHeight="1" spans="1:34">
      <c r="A54" s="47"/>
      <c r="B54" s="44" t="s">
        <v>95</v>
      </c>
      <c r="C54" s="45"/>
      <c r="D54" s="45"/>
      <c r="E54" s="44"/>
      <c r="F54" s="46">
        <f t="shared" si="61"/>
        <v>335.25</v>
      </c>
      <c r="G54" s="46">
        <f t="shared" si="1"/>
        <v>335.25</v>
      </c>
      <c r="H54" s="35">
        <f t="shared" si="7"/>
        <v>0</v>
      </c>
      <c r="I54" s="46"/>
      <c r="J54" s="46"/>
      <c r="K54" s="46"/>
      <c r="L54" s="46"/>
      <c r="M54" s="46"/>
      <c r="N54" s="46"/>
      <c r="O54" s="46"/>
      <c r="P54" s="46">
        <f t="shared" si="3"/>
        <v>0</v>
      </c>
      <c r="Q54" s="46"/>
      <c r="R54" s="46"/>
      <c r="S54" s="46">
        <f t="shared" si="8"/>
        <v>335.25</v>
      </c>
      <c r="T54" s="80">
        <f t="shared" si="9"/>
        <v>335.25</v>
      </c>
      <c r="U54" s="46">
        <v>106.15</v>
      </c>
      <c r="V54" s="46">
        <v>9.1</v>
      </c>
      <c r="W54" s="46">
        <v>220</v>
      </c>
      <c r="X54" s="46"/>
      <c r="Y54" s="46">
        <f t="shared" si="10"/>
        <v>0</v>
      </c>
      <c r="Z54" s="46"/>
      <c r="AA54" s="46"/>
      <c r="AB54" s="46">
        <f t="shared" si="62"/>
        <v>0</v>
      </c>
      <c r="AC54" s="46"/>
      <c r="AD54" s="46"/>
      <c r="AE54" s="86" t="e">
        <f t="shared" si="67"/>
        <v>#REF!</v>
      </c>
      <c r="AF54" s="86">
        <f t="shared" si="68"/>
        <v>106.15</v>
      </c>
      <c r="AG54" s="86" t="e">
        <f>AD54+AA54+#REF!</f>
        <v>#REF!</v>
      </c>
      <c r="AH54" s="90"/>
    </row>
    <row r="55" ht="30" customHeight="1" spans="1:34">
      <c r="A55" s="36" t="s">
        <v>96</v>
      </c>
      <c r="B55" s="37" t="s">
        <v>28</v>
      </c>
      <c r="C55" s="38">
        <f t="shared" ref="C55:F55" si="69">SUM(C56:C61)</f>
        <v>0</v>
      </c>
      <c r="D55" s="38">
        <f t="shared" si="69"/>
        <v>0</v>
      </c>
      <c r="E55" s="37">
        <f t="shared" si="69"/>
        <v>0</v>
      </c>
      <c r="F55" s="40">
        <f t="shared" si="69"/>
        <v>925.34</v>
      </c>
      <c r="G55" s="35">
        <f t="shared" si="1"/>
        <v>915.34</v>
      </c>
      <c r="H55" s="35">
        <f t="shared" si="7"/>
        <v>0</v>
      </c>
      <c r="I55" s="40">
        <f t="shared" ref="I55:N55" si="70">SUM(I56:I61)</f>
        <v>0</v>
      </c>
      <c r="J55" s="40">
        <f t="shared" si="70"/>
        <v>0</v>
      </c>
      <c r="K55" s="40">
        <f t="shared" si="70"/>
        <v>0</v>
      </c>
      <c r="L55" s="40">
        <f t="shared" si="70"/>
        <v>0</v>
      </c>
      <c r="M55" s="40">
        <f t="shared" si="70"/>
        <v>0</v>
      </c>
      <c r="N55" s="40">
        <f t="shared" si="70"/>
        <v>0</v>
      </c>
      <c r="O55" s="40">
        <f t="shared" ref="O55" si="71">SUM(O56:O61)</f>
        <v>0</v>
      </c>
      <c r="P55" s="35">
        <f t="shared" si="3"/>
        <v>10</v>
      </c>
      <c r="Q55" s="40">
        <f t="shared" ref="Q55:X55" si="72">SUM(Q56:Q61)</f>
        <v>0</v>
      </c>
      <c r="R55" s="40">
        <f t="shared" si="72"/>
        <v>10</v>
      </c>
      <c r="S55" s="35">
        <f t="shared" si="8"/>
        <v>925.34</v>
      </c>
      <c r="T55" s="76">
        <f t="shared" si="9"/>
        <v>915.34</v>
      </c>
      <c r="U55" s="40">
        <f t="shared" si="72"/>
        <v>769.34</v>
      </c>
      <c r="V55" s="78">
        <f t="shared" si="72"/>
        <v>71.8</v>
      </c>
      <c r="W55" s="40">
        <f t="shared" si="72"/>
        <v>74.2</v>
      </c>
      <c r="X55" s="40">
        <f t="shared" si="72"/>
        <v>0</v>
      </c>
      <c r="Y55" s="35">
        <f t="shared" si="10"/>
        <v>0</v>
      </c>
      <c r="Z55" s="40">
        <f t="shared" ref="Z55:AH55" si="73">SUM(Z56:Z61)</f>
        <v>0</v>
      </c>
      <c r="AA55" s="40">
        <f t="shared" si="73"/>
        <v>0</v>
      </c>
      <c r="AB55" s="40">
        <f t="shared" si="73"/>
        <v>10</v>
      </c>
      <c r="AC55" s="40">
        <f t="shared" si="73"/>
        <v>10</v>
      </c>
      <c r="AD55" s="40">
        <f t="shared" si="73"/>
        <v>0</v>
      </c>
      <c r="AE55" s="40" t="e">
        <f t="shared" si="73"/>
        <v>#REF!</v>
      </c>
      <c r="AF55" s="40">
        <f t="shared" si="73"/>
        <v>779.34</v>
      </c>
      <c r="AG55" s="40" t="e">
        <f t="shared" si="73"/>
        <v>#REF!</v>
      </c>
      <c r="AH55" s="40">
        <f t="shared" si="73"/>
        <v>0</v>
      </c>
    </row>
    <row r="56" ht="30" customHeight="1" spans="1:34">
      <c r="A56" s="41"/>
      <c r="B56" s="37" t="s">
        <v>97</v>
      </c>
      <c r="C56" s="38"/>
      <c r="D56" s="38"/>
      <c r="E56" s="37"/>
      <c r="F56" s="35">
        <f t="shared" ref="F56:F64" si="74">SUM(G56,H56,P56)</f>
        <v>407.16</v>
      </c>
      <c r="G56" s="35">
        <f t="shared" si="1"/>
        <v>407.16</v>
      </c>
      <c r="H56" s="35">
        <f t="shared" si="7"/>
        <v>0</v>
      </c>
      <c r="I56" s="35"/>
      <c r="J56" s="35"/>
      <c r="K56" s="35"/>
      <c r="L56" s="35"/>
      <c r="M56" s="35"/>
      <c r="N56" s="35"/>
      <c r="O56" s="35"/>
      <c r="P56" s="35">
        <f t="shared" si="3"/>
        <v>0</v>
      </c>
      <c r="Q56" s="35"/>
      <c r="R56" s="35"/>
      <c r="S56" s="35">
        <f t="shared" si="8"/>
        <v>407.16</v>
      </c>
      <c r="T56" s="76">
        <f t="shared" si="9"/>
        <v>407.16</v>
      </c>
      <c r="U56" s="35">
        <v>349.66</v>
      </c>
      <c r="V56" s="79">
        <v>41.5</v>
      </c>
      <c r="W56" s="35">
        <v>16</v>
      </c>
      <c r="X56" s="35"/>
      <c r="Y56" s="35">
        <f t="shared" si="10"/>
        <v>0</v>
      </c>
      <c r="Z56" s="35"/>
      <c r="AA56" s="35"/>
      <c r="AB56" s="35">
        <f t="shared" ref="AB56:AB64" si="75">SUM(AC56:AD56)</f>
        <v>0</v>
      </c>
      <c r="AC56" s="35"/>
      <c r="AD56" s="35"/>
      <c r="AE56" s="85" t="e">
        <f t="shared" ref="AE56:AE64" si="76">AF56+AG56</f>
        <v>#REF!</v>
      </c>
      <c r="AF56" s="85">
        <f t="shared" ref="AF56:AF64" si="77">AC56+U56</f>
        <v>349.66</v>
      </c>
      <c r="AG56" s="85" t="e">
        <f>AD56+AA56+#REF!</f>
        <v>#REF!</v>
      </c>
      <c r="AH56" s="88"/>
    </row>
    <row r="57" ht="30" customHeight="1" spans="1:34">
      <c r="A57" s="41"/>
      <c r="B57" s="37" t="s">
        <v>98</v>
      </c>
      <c r="C57" s="38"/>
      <c r="D57" s="38"/>
      <c r="E57" s="37"/>
      <c r="F57" s="35">
        <f t="shared" si="74"/>
        <v>234.34</v>
      </c>
      <c r="G57" s="35">
        <f t="shared" si="1"/>
        <v>224.34</v>
      </c>
      <c r="H57" s="35">
        <f t="shared" si="7"/>
        <v>0</v>
      </c>
      <c r="I57" s="35"/>
      <c r="J57" s="35"/>
      <c r="K57" s="35"/>
      <c r="L57" s="35"/>
      <c r="M57" s="35"/>
      <c r="N57" s="35"/>
      <c r="O57" s="35"/>
      <c r="P57" s="35">
        <f t="shared" si="3"/>
        <v>10</v>
      </c>
      <c r="Q57" s="35"/>
      <c r="R57" s="35">
        <v>10</v>
      </c>
      <c r="S57" s="35">
        <f t="shared" si="8"/>
        <v>234.34</v>
      </c>
      <c r="T57" s="76">
        <f t="shared" si="9"/>
        <v>224.34</v>
      </c>
      <c r="U57" s="40">
        <v>189.34</v>
      </c>
      <c r="V57" s="79">
        <v>7.2</v>
      </c>
      <c r="W57" s="35">
        <v>27.8</v>
      </c>
      <c r="X57" s="35"/>
      <c r="Y57" s="35">
        <f t="shared" si="10"/>
        <v>0</v>
      </c>
      <c r="Z57" s="35"/>
      <c r="AA57" s="35"/>
      <c r="AB57" s="35">
        <f t="shared" si="75"/>
        <v>10</v>
      </c>
      <c r="AC57" s="35">
        <v>10</v>
      </c>
      <c r="AD57" s="35"/>
      <c r="AE57" s="85" t="e">
        <f t="shared" si="76"/>
        <v>#REF!</v>
      </c>
      <c r="AF57" s="85">
        <f t="shared" si="77"/>
        <v>199.34</v>
      </c>
      <c r="AG57" s="85" t="e">
        <f>AD57+AA57+#REF!</f>
        <v>#REF!</v>
      </c>
      <c r="AH57" s="88"/>
    </row>
    <row r="58" ht="30" customHeight="1" spans="1:34">
      <c r="A58" s="41"/>
      <c r="B58" s="37" t="s">
        <v>99</v>
      </c>
      <c r="C58" s="38"/>
      <c r="D58" s="38"/>
      <c r="E58" s="37"/>
      <c r="F58" s="35">
        <f t="shared" si="74"/>
        <v>82.07</v>
      </c>
      <c r="G58" s="35">
        <f t="shared" si="1"/>
        <v>82.07</v>
      </c>
      <c r="H58" s="35">
        <f t="shared" si="7"/>
        <v>0</v>
      </c>
      <c r="I58" s="35"/>
      <c r="J58" s="35"/>
      <c r="K58" s="35"/>
      <c r="L58" s="35"/>
      <c r="M58" s="35"/>
      <c r="N58" s="35"/>
      <c r="O58" s="35"/>
      <c r="P58" s="35">
        <f t="shared" si="3"/>
        <v>0</v>
      </c>
      <c r="Q58" s="35"/>
      <c r="R58" s="35"/>
      <c r="S58" s="35">
        <f t="shared" si="8"/>
        <v>82.07</v>
      </c>
      <c r="T58" s="76">
        <f t="shared" si="9"/>
        <v>82.07</v>
      </c>
      <c r="U58" s="35">
        <v>68.87</v>
      </c>
      <c r="V58" s="79">
        <v>4.2</v>
      </c>
      <c r="W58" s="35">
        <v>9</v>
      </c>
      <c r="X58" s="35"/>
      <c r="Y58" s="35">
        <f t="shared" si="10"/>
        <v>0</v>
      </c>
      <c r="Z58" s="35"/>
      <c r="AA58" s="35"/>
      <c r="AB58" s="35">
        <f t="shared" si="75"/>
        <v>0</v>
      </c>
      <c r="AC58" s="35"/>
      <c r="AD58" s="35"/>
      <c r="AE58" s="85" t="e">
        <f t="shared" si="76"/>
        <v>#REF!</v>
      </c>
      <c r="AF58" s="85">
        <f t="shared" si="77"/>
        <v>68.87</v>
      </c>
      <c r="AG58" s="85" t="e">
        <f>AD58+AA58+#REF!</f>
        <v>#REF!</v>
      </c>
      <c r="AH58" s="88"/>
    </row>
    <row r="59" ht="30" customHeight="1" spans="1:34">
      <c r="A59" s="41"/>
      <c r="B59" s="37" t="s">
        <v>100</v>
      </c>
      <c r="C59" s="38"/>
      <c r="D59" s="38"/>
      <c r="E59" s="37"/>
      <c r="F59" s="35">
        <f t="shared" si="74"/>
        <v>106.57</v>
      </c>
      <c r="G59" s="35">
        <f t="shared" si="1"/>
        <v>106.57</v>
      </c>
      <c r="H59" s="35">
        <f t="shared" si="7"/>
        <v>0</v>
      </c>
      <c r="I59" s="35"/>
      <c r="J59" s="35"/>
      <c r="K59" s="35"/>
      <c r="L59" s="35"/>
      <c r="M59" s="35"/>
      <c r="N59" s="35"/>
      <c r="O59" s="35"/>
      <c r="P59" s="35">
        <f t="shared" si="3"/>
        <v>0</v>
      </c>
      <c r="Q59" s="35"/>
      <c r="R59" s="35"/>
      <c r="S59" s="35">
        <f t="shared" si="8"/>
        <v>106.57</v>
      </c>
      <c r="T59" s="76">
        <f t="shared" si="9"/>
        <v>106.57</v>
      </c>
      <c r="U59" s="35">
        <v>93.87</v>
      </c>
      <c r="V59" s="79">
        <v>6.3</v>
      </c>
      <c r="W59" s="35">
        <v>6.4</v>
      </c>
      <c r="X59" s="35"/>
      <c r="Y59" s="35">
        <f t="shared" si="10"/>
        <v>0</v>
      </c>
      <c r="Z59" s="35"/>
      <c r="AA59" s="35"/>
      <c r="AB59" s="35">
        <f t="shared" si="75"/>
        <v>0</v>
      </c>
      <c r="AC59" s="35"/>
      <c r="AD59" s="35"/>
      <c r="AE59" s="85" t="e">
        <f t="shared" si="76"/>
        <v>#REF!</v>
      </c>
      <c r="AF59" s="85">
        <f t="shared" si="77"/>
        <v>93.87</v>
      </c>
      <c r="AG59" s="85" t="e">
        <f>AD59+AA59+#REF!</f>
        <v>#REF!</v>
      </c>
      <c r="AH59" s="88"/>
    </row>
    <row r="60" ht="30" customHeight="1" spans="1:34">
      <c r="A60" s="41"/>
      <c r="B60" s="37" t="s">
        <v>101</v>
      </c>
      <c r="C60" s="38"/>
      <c r="D60" s="38"/>
      <c r="E60" s="37"/>
      <c r="F60" s="35">
        <f t="shared" si="74"/>
        <v>75.1</v>
      </c>
      <c r="G60" s="35">
        <f t="shared" si="1"/>
        <v>75.1</v>
      </c>
      <c r="H60" s="35">
        <f t="shared" si="7"/>
        <v>0</v>
      </c>
      <c r="I60" s="35"/>
      <c r="J60" s="35"/>
      <c r="K60" s="35"/>
      <c r="L60" s="35"/>
      <c r="M60" s="35"/>
      <c r="N60" s="35"/>
      <c r="O60" s="35"/>
      <c r="P60" s="35">
        <f t="shared" si="3"/>
        <v>0</v>
      </c>
      <c r="Q60" s="35"/>
      <c r="R60" s="35"/>
      <c r="S60" s="35">
        <f t="shared" si="8"/>
        <v>75.1</v>
      </c>
      <c r="T60" s="76">
        <f t="shared" si="9"/>
        <v>75.1</v>
      </c>
      <c r="U60" s="35">
        <v>67.6</v>
      </c>
      <c r="V60" s="79">
        <v>3.5</v>
      </c>
      <c r="W60" s="35">
        <v>4</v>
      </c>
      <c r="X60" s="35"/>
      <c r="Y60" s="35">
        <f t="shared" si="10"/>
        <v>0</v>
      </c>
      <c r="Z60" s="35"/>
      <c r="AA60" s="35"/>
      <c r="AB60" s="35">
        <f t="shared" si="75"/>
        <v>0</v>
      </c>
      <c r="AC60" s="35"/>
      <c r="AD60" s="35"/>
      <c r="AE60" s="85" t="e">
        <f t="shared" si="76"/>
        <v>#REF!</v>
      </c>
      <c r="AF60" s="85">
        <f t="shared" si="77"/>
        <v>67.6</v>
      </c>
      <c r="AG60" s="85" t="e">
        <f>AD60+AA60+#REF!</f>
        <v>#REF!</v>
      </c>
      <c r="AH60" s="88"/>
    </row>
    <row r="61" ht="30" customHeight="1" spans="1:34">
      <c r="A61" s="41"/>
      <c r="B61" s="37" t="s">
        <v>102</v>
      </c>
      <c r="C61" s="38"/>
      <c r="D61" s="38"/>
      <c r="E61" s="37"/>
      <c r="F61" s="35">
        <f t="shared" si="74"/>
        <v>20.1</v>
      </c>
      <c r="G61" s="35">
        <f t="shared" si="1"/>
        <v>20.1</v>
      </c>
      <c r="H61" s="35">
        <f t="shared" si="7"/>
        <v>0</v>
      </c>
      <c r="I61" s="35"/>
      <c r="J61" s="35"/>
      <c r="K61" s="35"/>
      <c r="L61" s="35"/>
      <c r="M61" s="35"/>
      <c r="N61" s="35"/>
      <c r="O61" s="35"/>
      <c r="P61" s="35">
        <f t="shared" si="3"/>
        <v>0</v>
      </c>
      <c r="Q61" s="35"/>
      <c r="R61" s="35"/>
      <c r="S61" s="35">
        <f t="shared" si="8"/>
        <v>20.1</v>
      </c>
      <c r="T61" s="76">
        <f t="shared" si="9"/>
        <v>20.1</v>
      </c>
      <c r="U61" s="35"/>
      <c r="V61" s="79">
        <v>9.1</v>
      </c>
      <c r="W61" s="35">
        <v>11</v>
      </c>
      <c r="X61" s="35"/>
      <c r="Y61" s="35">
        <f t="shared" si="10"/>
        <v>0</v>
      </c>
      <c r="Z61" s="35"/>
      <c r="AA61" s="35"/>
      <c r="AB61" s="35">
        <f t="shared" si="75"/>
        <v>0</v>
      </c>
      <c r="AC61" s="35"/>
      <c r="AD61" s="35"/>
      <c r="AE61" s="85" t="e">
        <f t="shared" si="76"/>
        <v>#REF!</v>
      </c>
      <c r="AF61" s="85">
        <f t="shared" si="77"/>
        <v>0</v>
      </c>
      <c r="AG61" s="85" t="e">
        <f>AD61+AA61+#REF!</f>
        <v>#REF!</v>
      </c>
      <c r="AH61" s="88"/>
    </row>
    <row r="62" ht="30" customHeight="1" spans="1:34">
      <c r="A62" s="36" t="s">
        <v>103</v>
      </c>
      <c r="B62" s="37" t="s">
        <v>104</v>
      </c>
      <c r="C62" s="38"/>
      <c r="D62" s="38"/>
      <c r="E62" s="37"/>
      <c r="F62" s="35">
        <f t="shared" si="74"/>
        <v>326.44</v>
      </c>
      <c r="G62" s="35">
        <f t="shared" si="1"/>
        <v>324.44</v>
      </c>
      <c r="H62" s="35">
        <f t="shared" si="7"/>
        <v>0</v>
      </c>
      <c r="I62" s="35"/>
      <c r="J62" s="35"/>
      <c r="K62" s="35"/>
      <c r="L62" s="35"/>
      <c r="M62" s="35"/>
      <c r="N62" s="35"/>
      <c r="O62" s="35"/>
      <c r="P62" s="35">
        <f t="shared" si="3"/>
        <v>2</v>
      </c>
      <c r="Q62" s="35"/>
      <c r="R62" s="35">
        <v>2</v>
      </c>
      <c r="S62" s="35">
        <f t="shared" si="8"/>
        <v>326.44</v>
      </c>
      <c r="T62" s="76">
        <f t="shared" si="9"/>
        <v>324.44</v>
      </c>
      <c r="U62" s="35">
        <v>233.24</v>
      </c>
      <c r="V62" s="79">
        <v>25.6</v>
      </c>
      <c r="W62" s="35">
        <v>65.6</v>
      </c>
      <c r="X62" s="35"/>
      <c r="Y62" s="35">
        <f t="shared" si="10"/>
        <v>0</v>
      </c>
      <c r="Z62" s="35"/>
      <c r="AA62" s="35"/>
      <c r="AB62" s="35">
        <f t="shared" si="75"/>
        <v>2</v>
      </c>
      <c r="AC62" s="35">
        <v>2</v>
      </c>
      <c r="AD62" s="35"/>
      <c r="AE62" s="85" t="e">
        <f t="shared" si="76"/>
        <v>#REF!</v>
      </c>
      <c r="AF62" s="85">
        <f t="shared" si="77"/>
        <v>235.24</v>
      </c>
      <c r="AG62" s="85" t="e">
        <f>AD62+AA62+#REF!</f>
        <v>#REF!</v>
      </c>
      <c r="AH62" s="88"/>
    </row>
    <row r="63" ht="30" customHeight="1" spans="1:34">
      <c r="A63" s="36" t="s">
        <v>105</v>
      </c>
      <c r="B63" s="37" t="s">
        <v>106</v>
      </c>
      <c r="C63" s="38"/>
      <c r="D63" s="38"/>
      <c r="E63" s="37"/>
      <c r="F63" s="35">
        <f t="shared" si="74"/>
        <v>235.23</v>
      </c>
      <c r="G63" s="35">
        <f t="shared" si="1"/>
        <v>205.23</v>
      </c>
      <c r="H63" s="35">
        <f t="shared" si="7"/>
        <v>0</v>
      </c>
      <c r="I63" s="35"/>
      <c r="J63" s="35"/>
      <c r="K63" s="35"/>
      <c r="L63" s="35"/>
      <c r="M63" s="35"/>
      <c r="N63" s="35"/>
      <c r="O63" s="35"/>
      <c r="P63" s="35">
        <f t="shared" si="3"/>
        <v>30</v>
      </c>
      <c r="Q63" s="35"/>
      <c r="R63" s="35">
        <v>30</v>
      </c>
      <c r="S63" s="35">
        <f t="shared" si="8"/>
        <v>235.23</v>
      </c>
      <c r="T63" s="76">
        <f t="shared" si="9"/>
        <v>205.23</v>
      </c>
      <c r="U63" s="35">
        <v>154.73</v>
      </c>
      <c r="V63" s="79">
        <v>19.2</v>
      </c>
      <c r="W63" s="35">
        <v>31.3</v>
      </c>
      <c r="X63" s="35"/>
      <c r="Y63" s="35">
        <f t="shared" si="10"/>
        <v>0</v>
      </c>
      <c r="Z63" s="35"/>
      <c r="AA63" s="35"/>
      <c r="AB63" s="35">
        <f t="shared" si="75"/>
        <v>30</v>
      </c>
      <c r="AC63" s="35">
        <v>15</v>
      </c>
      <c r="AD63" s="35">
        <v>15</v>
      </c>
      <c r="AE63" s="85" t="e">
        <f t="shared" si="76"/>
        <v>#REF!</v>
      </c>
      <c r="AF63" s="85">
        <f t="shared" si="77"/>
        <v>169.73</v>
      </c>
      <c r="AG63" s="85" t="e">
        <f>AD63+AA63+#REF!</f>
        <v>#REF!</v>
      </c>
      <c r="AH63" s="88"/>
    </row>
    <row r="64" ht="30" customHeight="1" spans="1:34">
      <c r="A64" s="36" t="s">
        <v>107</v>
      </c>
      <c r="B64" s="37" t="s">
        <v>108</v>
      </c>
      <c r="C64" s="38"/>
      <c r="D64" s="38"/>
      <c r="E64" s="37"/>
      <c r="F64" s="35">
        <f t="shared" si="74"/>
        <v>92.91</v>
      </c>
      <c r="G64" s="35">
        <f t="shared" si="1"/>
        <v>92.91</v>
      </c>
      <c r="H64" s="35">
        <f t="shared" si="7"/>
        <v>0</v>
      </c>
      <c r="I64" s="35"/>
      <c r="J64" s="35"/>
      <c r="K64" s="35"/>
      <c r="L64" s="35"/>
      <c r="M64" s="35"/>
      <c r="N64" s="35"/>
      <c r="O64" s="35"/>
      <c r="P64" s="35">
        <f t="shared" si="3"/>
        <v>0</v>
      </c>
      <c r="Q64" s="35"/>
      <c r="R64" s="35"/>
      <c r="S64" s="35">
        <f t="shared" si="8"/>
        <v>92.91</v>
      </c>
      <c r="T64" s="76">
        <f t="shared" si="9"/>
        <v>92.91</v>
      </c>
      <c r="U64" s="35">
        <v>69.71</v>
      </c>
      <c r="V64" s="79">
        <v>5.6</v>
      </c>
      <c r="W64" s="35">
        <v>17.6</v>
      </c>
      <c r="X64" s="35"/>
      <c r="Y64" s="35">
        <f t="shared" si="10"/>
        <v>0</v>
      </c>
      <c r="Z64" s="35"/>
      <c r="AA64" s="35"/>
      <c r="AB64" s="35">
        <f t="shared" si="75"/>
        <v>0</v>
      </c>
      <c r="AC64" s="35"/>
      <c r="AD64" s="35"/>
      <c r="AE64" s="85" t="e">
        <f t="shared" si="76"/>
        <v>#REF!</v>
      </c>
      <c r="AF64" s="85">
        <f t="shared" si="77"/>
        <v>69.71</v>
      </c>
      <c r="AG64" s="85" t="e">
        <f>AD64+AA64+#REF!</f>
        <v>#REF!</v>
      </c>
      <c r="AH64" s="88"/>
    </row>
    <row r="65" ht="30" customHeight="1" spans="1:34">
      <c r="A65" s="91" t="s">
        <v>109</v>
      </c>
      <c r="B65" s="37"/>
      <c r="C65" s="38">
        <f t="shared" ref="C65:AD65" si="78">SUM(C75,C74,C73,C66)</f>
        <v>0</v>
      </c>
      <c r="D65" s="38">
        <f t="shared" si="78"/>
        <v>0</v>
      </c>
      <c r="E65" s="37">
        <f t="shared" si="78"/>
        <v>0</v>
      </c>
      <c r="F65" s="40">
        <f t="shared" si="78"/>
        <v>5333.73</v>
      </c>
      <c r="G65" s="40">
        <f t="shared" si="78"/>
        <v>5001.73</v>
      </c>
      <c r="H65" s="35">
        <f t="shared" si="7"/>
        <v>317</v>
      </c>
      <c r="I65" s="40">
        <f t="shared" si="78"/>
        <v>37</v>
      </c>
      <c r="J65" s="40">
        <f t="shared" si="78"/>
        <v>0</v>
      </c>
      <c r="K65" s="40">
        <f t="shared" si="78"/>
        <v>0</v>
      </c>
      <c r="L65" s="40">
        <f t="shared" si="78"/>
        <v>280</v>
      </c>
      <c r="M65" s="40">
        <f t="shared" si="78"/>
        <v>0</v>
      </c>
      <c r="N65" s="40">
        <f t="shared" si="78"/>
        <v>0</v>
      </c>
      <c r="O65" s="40">
        <f t="shared" ref="O65" si="79">SUM(O75,O74,O73,O66)</f>
        <v>0</v>
      </c>
      <c r="P65" s="40">
        <f t="shared" si="78"/>
        <v>15</v>
      </c>
      <c r="Q65" s="40">
        <f t="shared" si="78"/>
        <v>0</v>
      </c>
      <c r="R65" s="40">
        <f t="shared" si="78"/>
        <v>15</v>
      </c>
      <c r="S65" s="40">
        <f t="shared" si="78"/>
        <v>5333.73</v>
      </c>
      <c r="T65" s="105">
        <f t="shared" si="78"/>
        <v>5160.73</v>
      </c>
      <c r="U65" s="40">
        <f t="shared" si="78"/>
        <v>3418.61</v>
      </c>
      <c r="V65" s="78">
        <f t="shared" si="78"/>
        <v>531.5</v>
      </c>
      <c r="W65" s="40">
        <f t="shared" si="78"/>
        <v>1051.62</v>
      </c>
      <c r="X65" s="40">
        <f t="shared" si="78"/>
        <v>159</v>
      </c>
      <c r="Y65" s="40">
        <f t="shared" si="78"/>
        <v>158</v>
      </c>
      <c r="Z65" s="40">
        <f t="shared" si="78"/>
        <v>0</v>
      </c>
      <c r="AA65" s="40">
        <f t="shared" si="78"/>
        <v>158</v>
      </c>
      <c r="AB65" s="40">
        <f t="shared" si="78"/>
        <v>15</v>
      </c>
      <c r="AC65" s="40">
        <f t="shared" si="78"/>
        <v>8</v>
      </c>
      <c r="AD65" s="40">
        <f t="shared" si="78"/>
        <v>7</v>
      </c>
      <c r="AE65" s="40" t="e">
        <f>SUM(AE75,#REF!,AE73,AE66)</f>
        <v>#REF!</v>
      </c>
      <c r="AF65" s="40" t="e">
        <f>SUM(AF75,#REF!,AF73,AF66)</f>
        <v>#REF!</v>
      </c>
      <c r="AG65" s="40" t="e">
        <f>SUM(AG75,#REF!,AG73,AG66)</f>
        <v>#REF!</v>
      </c>
      <c r="AH65" s="40" t="e">
        <f>SUM(AH75,#REF!,AH73,AH66)</f>
        <v>#REF!</v>
      </c>
    </row>
    <row r="66" ht="30" customHeight="1" spans="1:34">
      <c r="A66" s="36" t="s">
        <v>110</v>
      </c>
      <c r="B66" s="37" t="s">
        <v>28</v>
      </c>
      <c r="C66" s="38">
        <f>SUM(C67:C72)</f>
        <v>0</v>
      </c>
      <c r="D66" s="38">
        <f>SUM(D67:D72)</f>
        <v>0</v>
      </c>
      <c r="E66" s="37">
        <f>SUM(E67:E72)</f>
        <v>0</v>
      </c>
      <c r="F66" s="35">
        <f t="shared" ref="F66:F74" si="80">SUM(G66,H66,P66)</f>
        <v>5036.56</v>
      </c>
      <c r="G66" s="35">
        <f t="shared" ref="G66:G77" si="81">S66-P66-H66</f>
        <v>4721.56</v>
      </c>
      <c r="H66" s="35">
        <f t="shared" si="7"/>
        <v>300</v>
      </c>
      <c r="I66" s="40">
        <f t="shared" ref="I66:N66" si="82">SUM(I67:I72)</f>
        <v>20</v>
      </c>
      <c r="J66" s="40">
        <f t="shared" si="82"/>
        <v>0</v>
      </c>
      <c r="K66" s="40">
        <f t="shared" si="82"/>
        <v>0</v>
      </c>
      <c r="L66" s="40">
        <f t="shared" si="82"/>
        <v>280</v>
      </c>
      <c r="M66" s="40">
        <f t="shared" si="82"/>
        <v>0</v>
      </c>
      <c r="N66" s="40">
        <f t="shared" si="82"/>
        <v>0</v>
      </c>
      <c r="O66" s="40">
        <f t="shared" ref="O66" si="83">SUM(O67:O72)</f>
        <v>0</v>
      </c>
      <c r="P66" s="35">
        <f t="shared" ref="P66:P77" si="84">SUM(Q66:R66)</f>
        <v>15</v>
      </c>
      <c r="Q66" s="40">
        <f t="shared" ref="Q66:X66" si="85">SUM(Q67:Q72)</f>
        <v>0</v>
      </c>
      <c r="R66" s="40">
        <f t="shared" si="85"/>
        <v>15</v>
      </c>
      <c r="S66" s="35">
        <f t="shared" ref="S66:S77" si="86">T66+Y66+AB66</f>
        <v>5036.56</v>
      </c>
      <c r="T66" s="76">
        <f t="shared" ref="T66:T77" si="87">SUM(U66:X66)</f>
        <v>4871.56</v>
      </c>
      <c r="U66" s="40">
        <f t="shared" si="85"/>
        <v>3237.94</v>
      </c>
      <c r="V66" s="78">
        <f t="shared" si="85"/>
        <v>509</v>
      </c>
      <c r="W66" s="40">
        <f t="shared" si="85"/>
        <v>974.62</v>
      </c>
      <c r="X66" s="40">
        <f t="shared" si="85"/>
        <v>150</v>
      </c>
      <c r="Y66" s="35">
        <f t="shared" ref="Y66:Y77" si="88">SUM(Z66:AA66)</f>
        <v>150</v>
      </c>
      <c r="Z66" s="40">
        <f t="shared" ref="Z66:AD66" si="89">SUM(Z67:Z72)</f>
        <v>0</v>
      </c>
      <c r="AA66" s="40">
        <f t="shared" si="89"/>
        <v>150</v>
      </c>
      <c r="AB66" s="40">
        <f t="shared" si="89"/>
        <v>15</v>
      </c>
      <c r="AC66" s="40">
        <f t="shared" si="89"/>
        <v>8</v>
      </c>
      <c r="AD66" s="40">
        <f t="shared" si="89"/>
        <v>7</v>
      </c>
      <c r="AE66" s="85" t="e">
        <f t="shared" ref="AE66:AE87" si="90">AF66+AG66</f>
        <v>#REF!</v>
      </c>
      <c r="AF66" s="85">
        <f t="shared" ref="AF66:AF81" si="91">AC66+U66</f>
        <v>3245.94</v>
      </c>
      <c r="AG66" s="85" t="e">
        <f>AD66+AA66+#REF!</f>
        <v>#REF!</v>
      </c>
      <c r="AH66" s="89">
        <f>SUM(AH67:AH72)</f>
        <v>0</v>
      </c>
    </row>
    <row r="67" ht="30" customHeight="1" spans="1:34">
      <c r="A67" s="41"/>
      <c r="B67" s="37" t="s">
        <v>111</v>
      </c>
      <c r="C67" s="38"/>
      <c r="D67" s="38"/>
      <c r="E67" s="37"/>
      <c r="F67" s="35">
        <f t="shared" si="80"/>
        <v>4086.46</v>
      </c>
      <c r="G67" s="35">
        <f t="shared" si="81"/>
        <v>3917.46</v>
      </c>
      <c r="H67" s="35">
        <f t="shared" si="7"/>
        <v>154</v>
      </c>
      <c r="I67" s="35">
        <v>4</v>
      </c>
      <c r="J67" s="35"/>
      <c r="K67" s="35"/>
      <c r="L67" s="35">
        <v>150</v>
      </c>
      <c r="M67" s="35"/>
      <c r="N67" s="35"/>
      <c r="O67" s="35"/>
      <c r="P67" s="35">
        <f t="shared" si="84"/>
        <v>15</v>
      </c>
      <c r="Q67" s="35"/>
      <c r="R67" s="35">
        <v>15</v>
      </c>
      <c r="S67" s="35">
        <f t="shared" si="86"/>
        <v>4086.46</v>
      </c>
      <c r="T67" s="76">
        <f t="shared" si="87"/>
        <v>3994.46</v>
      </c>
      <c r="U67" s="35">
        <v>2915.11</v>
      </c>
      <c r="V67" s="79">
        <v>333</v>
      </c>
      <c r="W67" s="35">
        <v>669.35</v>
      </c>
      <c r="X67" s="35">
        <v>77</v>
      </c>
      <c r="Y67" s="35">
        <f t="shared" si="88"/>
        <v>77</v>
      </c>
      <c r="Z67" s="35"/>
      <c r="AA67" s="35">
        <v>77</v>
      </c>
      <c r="AB67" s="35">
        <f t="shared" ref="AB67:AB74" si="92">SUM(AC67:AD67)</f>
        <v>15</v>
      </c>
      <c r="AC67" s="35">
        <v>8</v>
      </c>
      <c r="AD67" s="35">
        <v>7</v>
      </c>
      <c r="AE67" s="85" t="e">
        <f t="shared" si="90"/>
        <v>#REF!</v>
      </c>
      <c r="AF67" s="85">
        <f t="shared" si="91"/>
        <v>2923.11</v>
      </c>
      <c r="AG67" s="85" t="e">
        <f>AD67+AA67+#REF!</f>
        <v>#REF!</v>
      </c>
      <c r="AH67" s="88"/>
    </row>
    <row r="68" ht="30" hidden="1" customHeight="1" spans="1:34">
      <c r="A68" s="41"/>
      <c r="B68" s="37" t="s">
        <v>112</v>
      </c>
      <c r="C68" s="38"/>
      <c r="D68" s="38"/>
      <c r="E68" s="37"/>
      <c r="F68" s="35">
        <f t="shared" si="80"/>
        <v>0</v>
      </c>
      <c r="G68" s="35">
        <f t="shared" si="81"/>
        <v>0</v>
      </c>
      <c r="H68" s="35">
        <f t="shared" si="7"/>
        <v>0</v>
      </c>
      <c r="I68" s="35"/>
      <c r="J68" s="35"/>
      <c r="K68" s="35"/>
      <c r="L68" s="35"/>
      <c r="M68" s="35"/>
      <c r="N68" s="35"/>
      <c r="O68" s="35"/>
      <c r="P68" s="35">
        <f t="shared" si="84"/>
        <v>0</v>
      </c>
      <c r="Q68" s="35"/>
      <c r="R68" s="35"/>
      <c r="S68" s="35">
        <f t="shared" si="86"/>
        <v>0</v>
      </c>
      <c r="T68" s="76">
        <f t="shared" si="87"/>
        <v>0</v>
      </c>
      <c r="U68" s="35"/>
      <c r="V68" s="79"/>
      <c r="W68" s="35"/>
      <c r="X68" s="35"/>
      <c r="Y68" s="35">
        <f t="shared" si="88"/>
        <v>0</v>
      </c>
      <c r="Z68" s="35"/>
      <c r="AA68" s="35"/>
      <c r="AB68" s="35">
        <f t="shared" si="92"/>
        <v>0</v>
      </c>
      <c r="AC68" s="35"/>
      <c r="AD68" s="35"/>
      <c r="AE68" s="85" t="e">
        <f t="shared" si="90"/>
        <v>#REF!</v>
      </c>
      <c r="AF68" s="85">
        <f t="shared" si="91"/>
        <v>0</v>
      </c>
      <c r="AG68" s="85" t="e">
        <f>AD68+AA68+#REF!</f>
        <v>#REF!</v>
      </c>
      <c r="AH68" s="88"/>
    </row>
    <row r="69" ht="30" hidden="1" customHeight="1" spans="1:34">
      <c r="A69" s="41"/>
      <c r="B69" s="37" t="s">
        <v>113</v>
      </c>
      <c r="C69" s="38"/>
      <c r="D69" s="38"/>
      <c r="E69" s="37"/>
      <c r="F69" s="35">
        <f t="shared" si="80"/>
        <v>0</v>
      </c>
      <c r="G69" s="35">
        <f t="shared" si="81"/>
        <v>0</v>
      </c>
      <c r="H69" s="35">
        <f t="shared" si="7"/>
        <v>0</v>
      </c>
      <c r="I69" s="35"/>
      <c r="J69" s="35"/>
      <c r="K69" s="35"/>
      <c r="L69" s="35"/>
      <c r="M69" s="35"/>
      <c r="N69" s="35"/>
      <c r="O69" s="35"/>
      <c r="P69" s="35">
        <f t="shared" si="84"/>
        <v>0</v>
      </c>
      <c r="Q69" s="35"/>
      <c r="R69" s="35"/>
      <c r="S69" s="35">
        <f t="shared" si="86"/>
        <v>0</v>
      </c>
      <c r="T69" s="76">
        <f t="shared" si="87"/>
        <v>0</v>
      </c>
      <c r="U69" s="35"/>
      <c r="V69" s="79"/>
      <c r="W69" s="35"/>
      <c r="X69" s="35"/>
      <c r="Y69" s="35">
        <f t="shared" si="88"/>
        <v>0</v>
      </c>
      <c r="Z69" s="35"/>
      <c r="AA69" s="35"/>
      <c r="AB69" s="35">
        <f t="shared" si="92"/>
        <v>0</v>
      </c>
      <c r="AC69" s="35"/>
      <c r="AD69" s="35"/>
      <c r="AE69" s="85" t="e">
        <f t="shared" si="90"/>
        <v>#REF!</v>
      </c>
      <c r="AF69" s="85">
        <f t="shared" si="91"/>
        <v>0</v>
      </c>
      <c r="AG69" s="85" t="e">
        <f>AD69+AA69+#REF!</f>
        <v>#REF!</v>
      </c>
      <c r="AH69" s="88"/>
    </row>
    <row r="70" ht="30" customHeight="1" spans="1:34">
      <c r="A70" s="41"/>
      <c r="B70" s="37" t="s">
        <v>114</v>
      </c>
      <c r="C70" s="38"/>
      <c r="D70" s="38"/>
      <c r="E70" s="37"/>
      <c r="F70" s="35">
        <f t="shared" si="80"/>
        <v>245.4</v>
      </c>
      <c r="G70" s="35">
        <f t="shared" si="81"/>
        <v>245.4</v>
      </c>
      <c r="H70" s="35">
        <f t="shared" si="7"/>
        <v>0</v>
      </c>
      <c r="I70" s="35"/>
      <c r="J70" s="35"/>
      <c r="K70" s="35"/>
      <c r="L70" s="35"/>
      <c r="M70" s="35"/>
      <c r="N70" s="35"/>
      <c r="O70" s="35"/>
      <c r="P70" s="35">
        <f t="shared" si="84"/>
        <v>0</v>
      </c>
      <c r="Q70" s="35"/>
      <c r="R70" s="35"/>
      <c r="S70" s="35">
        <f t="shared" si="86"/>
        <v>245.4</v>
      </c>
      <c r="T70" s="76">
        <f t="shared" si="87"/>
        <v>245.4</v>
      </c>
      <c r="U70" s="35"/>
      <c r="V70" s="79">
        <v>116</v>
      </c>
      <c r="W70" s="35">
        <v>129.4</v>
      </c>
      <c r="X70" s="35"/>
      <c r="Y70" s="35">
        <f t="shared" si="88"/>
        <v>0</v>
      </c>
      <c r="Z70" s="35"/>
      <c r="AA70" s="35"/>
      <c r="AB70" s="35">
        <f t="shared" si="92"/>
        <v>0</v>
      </c>
      <c r="AC70" s="35"/>
      <c r="AD70" s="35"/>
      <c r="AE70" s="85" t="e">
        <f t="shared" si="90"/>
        <v>#REF!</v>
      </c>
      <c r="AF70" s="85">
        <f t="shared" si="91"/>
        <v>0</v>
      </c>
      <c r="AG70" s="85" t="e">
        <f>AD70+AA70+#REF!</f>
        <v>#REF!</v>
      </c>
      <c r="AH70" s="88"/>
    </row>
    <row r="71" ht="30" customHeight="1" spans="1:34">
      <c r="A71" s="41"/>
      <c r="B71" s="37" t="s">
        <v>115</v>
      </c>
      <c r="C71" s="38"/>
      <c r="D71" s="38"/>
      <c r="E71" s="37"/>
      <c r="F71" s="35">
        <f t="shared" si="80"/>
        <v>60</v>
      </c>
      <c r="G71" s="35">
        <f t="shared" si="81"/>
        <v>60</v>
      </c>
      <c r="H71" s="35">
        <f t="shared" si="7"/>
        <v>0</v>
      </c>
      <c r="I71" s="35"/>
      <c r="J71" s="35"/>
      <c r="K71" s="35"/>
      <c r="L71" s="35"/>
      <c r="M71" s="35"/>
      <c r="N71" s="35"/>
      <c r="O71" s="35"/>
      <c r="P71" s="35">
        <f t="shared" si="84"/>
        <v>0</v>
      </c>
      <c r="Q71" s="35"/>
      <c r="R71" s="35"/>
      <c r="S71" s="35">
        <f t="shared" si="86"/>
        <v>60</v>
      </c>
      <c r="T71" s="76">
        <f t="shared" si="87"/>
        <v>60</v>
      </c>
      <c r="U71" s="35"/>
      <c r="V71" s="79"/>
      <c r="W71" s="35">
        <v>60</v>
      </c>
      <c r="X71" s="35"/>
      <c r="Y71" s="35">
        <f t="shared" si="88"/>
        <v>0</v>
      </c>
      <c r="Z71" s="35"/>
      <c r="AA71" s="35"/>
      <c r="AB71" s="35">
        <f t="shared" si="92"/>
        <v>0</v>
      </c>
      <c r="AC71" s="35"/>
      <c r="AD71" s="35"/>
      <c r="AE71" s="85" t="e">
        <f t="shared" si="90"/>
        <v>#REF!</v>
      </c>
      <c r="AF71" s="85">
        <f t="shared" si="91"/>
        <v>0</v>
      </c>
      <c r="AG71" s="85" t="e">
        <f>AD71+AA71+#REF!</f>
        <v>#REF!</v>
      </c>
      <c r="AH71" s="88"/>
    </row>
    <row r="72" ht="30" customHeight="1" spans="1:34">
      <c r="A72" s="41"/>
      <c r="B72" s="37" t="s">
        <v>116</v>
      </c>
      <c r="C72" s="38"/>
      <c r="D72" s="38"/>
      <c r="E72" s="37"/>
      <c r="F72" s="35">
        <f t="shared" si="80"/>
        <v>644.7</v>
      </c>
      <c r="G72" s="35">
        <f t="shared" si="81"/>
        <v>498.7</v>
      </c>
      <c r="H72" s="35">
        <f t="shared" si="7"/>
        <v>146</v>
      </c>
      <c r="I72" s="35">
        <v>16</v>
      </c>
      <c r="J72" s="35"/>
      <c r="K72" s="35"/>
      <c r="L72" s="35">
        <v>130</v>
      </c>
      <c r="M72" s="35"/>
      <c r="N72" s="35"/>
      <c r="O72" s="35"/>
      <c r="P72" s="35">
        <f t="shared" si="84"/>
        <v>0</v>
      </c>
      <c r="Q72" s="35"/>
      <c r="R72" s="35"/>
      <c r="S72" s="35">
        <f t="shared" si="86"/>
        <v>644.7</v>
      </c>
      <c r="T72" s="76">
        <f t="shared" si="87"/>
        <v>571.7</v>
      </c>
      <c r="U72" s="35">
        <v>322.83</v>
      </c>
      <c r="V72" s="79">
        <v>60</v>
      </c>
      <c r="W72" s="35">
        <v>115.87</v>
      </c>
      <c r="X72" s="35">
        <v>73</v>
      </c>
      <c r="Y72" s="35">
        <f t="shared" si="88"/>
        <v>73</v>
      </c>
      <c r="Z72" s="35"/>
      <c r="AA72" s="35">
        <v>73</v>
      </c>
      <c r="AB72" s="35">
        <f t="shared" si="92"/>
        <v>0</v>
      </c>
      <c r="AC72" s="35"/>
      <c r="AD72" s="35"/>
      <c r="AE72" s="85" t="e">
        <f t="shared" si="90"/>
        <v>#REF!</v>
      </c>
      <c r="AF72" s="85">
        <f t="shared" si="91"/>
        <v>322.83</v>
      </c>
      <c r="AG72" s="85" t="e">
        <f>AD72+AA72+#REF!</f>
        <v>#REF!</v>
      </c>
      <c r="AH72" s="88"/>
    </row>
    <row r="73" ht="30" customHeight="1" spans="1:34">
      <c r="A73" s="36" t="s">
        <v>117</v>
      </c>
      <c r="B73" s="37" t="s">
        <v>118</v>
      </c>
      <c r="C73" s="38"/>
      <c r="D73" s="38"/>
      <c r="E73" s="37"/>
      <c r="F73" s="35">
        <f t="shared" si="80"/>
        <v>11.12</v>
      </c>
      <c r="G73" s="35">
        <f t="shared" si="81"/>
        <v>11.12</v>
      </c>
      <c r="H73" s="35">
        <f t="shared" si="7"/>
        <v>0</v>
      </c>
      <c r="I73" s="35"/>
      <c r="J73" s="35"/>
      <c r="K73" s="35"/>
      <c r="L73" s="35">
        <v>0</v>
      </c>
      <c r="M73" s="35"/>
      <c r="N73" s="35"/>
      <c r="O73" s="35"/>
      <c r="P73" s="35">
        <f t="shared" si="84"/>
        <v>0</v>
      </c>
      <c r="Q73" s="35"/>
      <c r="R73" s="35"/>
      <c r="S73" s="35">
        <f t="shared" si="86"/>
        <v>11.12</v>
      </c>
      <c r="T73" s="76">
        <f t="shared" si="87"/>
        <v>11.12</v>
      </c>
      <c r="U73" s="35">
        <v>1.12</v>
      </c>
      <c r="V73" s="79"/>
      <c r="W73" s="35">
        <v>10</v>
      </c>
      <c r="X73" s="35">
        <v>0</v>
      </c>
      <c r="Y73" s="35">
        <f t="shared" si="88"/>
        <v>0</v>
      </c>
      <c r="Z73" s="35"/>
      <c r="AA73" s="35">
        <v>0</v>
      </c>
      <c r="AB73" s="35">
        <f t="shared" si="92"/>
        <v>0</v>
      </c>
      <c r="AC73" s="35"/>
      <c r="AD73" s="35"/>
      <c r="AE73" s="85" t="e">
        <f t="shared" si="90"/>
        <v>#REF!</v>
      </c>
      <c r="AF73" s="85">
        <f t="shared" si="91"/>
        <v>1.12</v>
      </c>
      <c r="AG73" s="85" t="e">
        <f>AD73+AA73+#REF!</f>
        <v>#REF!</v>
      </c>
      <c r="AH73" s="88"/>
    </row>
    <row r="74" ht="30" customHeight="1" spans="1:34">
      <c r="A74" s="36" t="s">
        <v>119</v>
      </c>
      <c r="B74" s="37" t="s">
        <v>120</v>
      </c>
      <c r="C74" s="38"/>
      <c r="D74" s="38"/>
      <c r="E74" s="37"/>
      <c r="F74" s="35">
        <f t="shared" si="80"/>
        <v>41.94</v>
      </c>
      <c r="G74" s="35">
        <f t="shared" si="81"/>
        <v>41.94</v>
      </c>
      <c r="H74" s="35">
        <f t="shared" ref="H74:H137" si="93">SUM(I74:O74)</f>
        <v>0</v>
      </c>
      <c r="I74" s="35">
        <v>0</v>
      </c>
      <c r="J74" s="35"/>
      <c r="K74" s="35">
        <v>0</v>
      </c>
      <c r="L74" s="35">
        <v>0</v>
      </c>
      <c r="M74" s="35"/>
      <c r="N74" s="35"/>
      <c r="O74" s="35"/>
      <c r="P74" s="35">
        <f t="shared" si="84"/>
        <v>0</v>
      </c>
      <c r="Q74" s="35"/>
      <c r="R74" s="35"/>
      <c r="S74" s="35">
        <f t="shared" si="86"/>
        <v>41.94</v>
      </c>
      <c r="T74" s="76">
        <f t="shared" si="87"/>
        <v>41.94</v>
      </c>
      <c r="U74" s="46">
        <v>21.94</v>
      </c>
      <c r="V74" s="79"/>
      <c r="W74" s="35">
        <v>20</v>
      </c>
      <c r="X74" s="35">
        <v>0</v>
      </c>
      <c r="Y74" s="35">
        <f t="shared" si="88"/>
        <v>0</v>
      </c>
      <c r="Z74" s="35"/>
      <c r="AA74" s="35">
        <v>0</v>
      </c>
      <c r="AB74" s="35">
        <f t="shared" si="92"/>
        <v>0</v>
      </c>
      <c r="AC74" s="35"/>
      <c r="AD74" s="35"/>
      <c r="AE74" s="85" t="e">
        <f t="shared" si="90"/>
        <v>#REF!</v>
      </c>
      <c r="AF74" s="85">
        <f t="shared" si="91"/>
        <v>21.94</v>
      </c>
      <c r="AG74" s="85" t="e">
        <f>AD74+AA74+#REF!</f>
        <v>#REF!</v>
      </c>
      <c r="AH74" s="88"/>
    </row>
    <row r="75" ht="30" customHeight="1" spans="1:34">
      <c r="A75" s="36" t="s">
        <v>121</v>
      </c>
      <c r="B75" s="37" t="s">
        <v>28</v>
      </c>
      <c r="C75" s="38">
        <f t="shared" ref="C75:F75" si="94">SUM(C76:C77)</f>
        <v>0</v>
      </c>
      <c r="D75" s="38">
        <f t="shared" si="94"/>
        <v>0</v>
      </c>
      <c r="E75" s="37">
        <f t="shared" si="94"/>
        <v>0</v>
      </c>
      <c r="F75" s="40">
        <f t="shared" si="94"/>
        <v>244.11</v>
      </c>
      <c r="G75" s="35">
        <f t="shared" si="81"/>
        <v>227.11</v>
      </c>
      <c r="H75" s="35">
        <f t="shared" si="93"/>
        <v>17</v>
      </c>
      <c r="I75" s="40">
        <f t="shared" ref="I75:N75" si="95">SUM(I76:I77)</f>
        <v>17</v>
      </c>
      <c r="J75" s="40">
        <f t="shared" si="95"/>
        <v>0</v>
      </c>
      <c r="K75" s="40">
        <f t="shared" si="95"/>
        <v>0</v>
      </c>
      <c r="L75" s="40">
        <f t="shared" si="95"/>
        <v>0</v>
      </c>
      <c r="M75" s="40">
        <f t="shared" si="95"/>
        <v>0</v>
      </c>
      <c r="N75" s="40">
        <f t="shared" si="95"/>
        <v>0</v>
      </c>
      <c r="O75" s="40">
        <f t="shared" ref="O75" si="96">SUM(O76:O77)</f>
        <v>0</v>
      </c>
      <c r="P75" s="35">
        <f t="shared" si="84"/>
        <v>0</v>
      </c>
      <c r="Q75" s="40">
        <f t="shared" ref="Q75:X75" si="97">SUM(Q76:Q77)</f>
        <v>0</v>
      </c>
      <c r="R75" s="40">
        <f t="shared" si="97"/>
        <v>0</v>
      </c>
      <c r="S75" s="35">
        <f t="shared" si="86"/>
        <v>244.11</v>
      </c>
      <c r="T75" s="76">
        <f t="shared" si="87"/>
        <v>236.11</v>
      </c>
      <c r="U75" s="40">
        <f t="shared" si="97"/>
        <v>157.61</v>
      </c>
      <c r="V75" s="78">
        <f t="shared" si="97"/>
        <v>22.5</v>
      </c>
      <c r="W75" s="40">
        <f t="shared" si="97"/>
        <v>47</v>
      </c>
      <c r="X75" s="40">
        <f t="shared" si="97"/>
        <v>9</v>
      </c>
      <c r="Y75" s="35">
        <f t="shared" si="88"/>
        <v>8</v>
      </c>
      <c r="Z75" s="40">
        <f t="shared" ref="Z75:AD75" si="98">SUM(Z76:Z77)</f>
        <v>0</v>
      </c>
      <c r="AA75" s="40">
        <f t="shared" si="98"/>
        <v>8</v>
      </c>
      <c r="AB75" s="40">
        <f t="shared" si="98"/>
        <v>0</v>
      </c>
      <c r="AC75" s="40">
        <f t="shared" si="98"/>
        <v>0</v>
      </c>
      <c r="AD75" s="40">
        <f t="shared" si="98"/>
        <v>0</v>
      </c>
      <c r="AE75" s="85" t="e">
        <f t="shared" si="90"/>
        <v>#REF!</v>
      </c>
      <c r="AF75" s="85">
        <f t="shared" si="91"/>
        <v>157.61</v>
      </c>
      <c r="AG75" s="85" t="e">
        <f>AD75+AA75+#REF!</f>
        <v>#REF!</v>
      </c>
      <c r="AH75" s="89">
        <f>SUM(AH76:AH77)</f>
        <v>0</v>
      </c>
    </row>
    <row r="76" ht="30" customHeight="1" spans="1:34">
      <c r="A76" s="92"/>
      <c r="B76" s="37" t="s">
        <v>122</v>
      </c>
      <c r="C76" s="38"/>
      <c r="D76" s="38"/>
      <c r="E76" s="37"/>
      <c r="F76" s="35">
        <f>SUM(G76,H76,P76)</f>
        <v>206.32</v>
      </c>
      <c r="G76" s="35">
        <f t="shared" si="81"/>
        <v>206.32</v>
      </c>
      <c r="H76" s="35">
        <f t="shared" si="93"/>
        <v>0</v>
      </c>
      <c r="I76" s="35"/>
      <c r="J76" s="35"/>
      <c r="K76" s="35"/>
      <c r="L76" s="35"/>
      <c r="M76" s="35"/>
      <c r="N76" s="35"/>
      <c r="O76" s="35"/>
      <c r="P76" s="35">
        <f t="shared" si="84"/>
        <v>0</v>
      </c>
      <c r="Q76" s="35"/>
      <c r="R76" s="35"/>
      <c r="S76" s="35">
        <f t="shared" si="86"/>
        <v>206.32</v>
      </c>
      <c r="T76" s="76">
        <f t="shared" si="87"/>
        <v>206.32</v>
      </c>
      <c r="U76" s="35">
        <v>136.82</v>
      </c>
      <c r="V76" s="79">
        <v>22.5</v>
      </c>
      <c r="W76" s="35">
        <v>47</v>
      </c>
      <c r="X76" s="35"/>
      <c r="Y76" s="35">
        <f t="shared" si="88"/>
        <v>0</v>
      </c>
      <c r="Z76" s="35"/>
      <c r="AA76" s="35"/>
      <c r="AB76" s="35">
        <f>SUM(AC76:AD76)</f>
        <v>0</v>
      </c>
      <c r="AC76" s="35"/>
      <c r="AD76" s="35"/>
      <c r="AE76" s="85" t="e">
        <f t="shared" si="90"/>
        <v>#REF!</v>
      </c>
      <c r="AF76" s="85">
        <f t="shared" si="91"/>
        <v>136.82</v>
      </c>
      <c r="AG76" s="85" t="e">
        <f>AD76+AA76+#REF!</f>
        <v>#REF!</v>
      </c>
      <c r="AH76" s="88"/>
    </row>
    <row r="77" ht="30" customHeight="1" spans="1:34">
      <c r="A77" s="36"/>
      <c r="B77" s="37" t="s">
        <v>123</v>
      </c>
      <c r="C77" s="38"/>
      <c r="D77" s="38"/>
      <c r="E77" s="37"/>
      <c r="F77" s="35">
        <f>SUM(G77,H77,P77)</f>
        <v>37.79</v>
      </c>
      <c r="G77" s="35">
        <f t="shared" si="81"/>
        <v>20.79</v>
      </c>
      <c r="H77" s="35">
        <f t="shared" si="93"/>
        <v>17</v>
      </c>
      <c r="I77" s="35">
        <v>17</v>
      </c>
      <c r="J77" s="35"/>
      <c r="K77" s="35"/>
      <c r="L77" s="35"/>
      <c r="M77" s="35"/>
      <c r="N77" s="35"/>
      <c r="O77" s="35"/>
      <c r="P77" s="35">
        <f t="shared" si="84"/>
        <v>0</v>
      </c>
      <c r="Q77" s="35"/>
      <c r="R77" s="35"/>
      <c r="S77" s="35">
        <f t="shared" si="86"/>
        <v>37.79</v>
      </c>
      <c r="T77" s="76">
        <f t="shared" si="87"/>
        <v>29.79</v>
      </c>
      <c r="U77" s="35">
        <v>20.79</v>
      </c>
      <c r="V77" s="79"/>
      <c r="W77" s="35"/>
      <c r="X77" s="35">
        <v>9</v>
      </c>
      <c r="Y77" s="35">
        <f t="shared" si="88"/>
        <v>8</v>
      </c>
      <c r="Z77" s="35"/>
      <c r="AA77" s="35">
        <v>8</v>
      </c>
      <c r="AB77" s="35">
        <f>SUM(AC77:AD77)</f>
        <v>0</v>
      </c>
      <c r="AC77" s="35"/>
      <c r="AD77" s="35"/>
      <c r="AE77" s="85" t="e">
        <f t="shared" si="90"/>
        <v>#REF!</v>
      </c>
      <c r="AF77" s="85">
        <f t="shared" si="91"/>
        <v>20.79</v>
      </c>
      <c r="AG77" s="85" t="e">
        <f>AD77+AA77+#REF!</f>
        <v>#REF!</v>
      </c>
      <c r="AH77" s="88"/>
    </row>
    <row r="78" ht="30" customHeight="1" spans="1:34">
      <c r="A78" s="36" t="s">
        <v>124</v>
      </c>
      <c r="B78" s="37"/>
      <c r="C78" s="38">
        <f t="shared" ref="C78:AD78" si="99">SUM(C111:C114,C87,C79)</f>
        <v>0</v>
      </c>
      <c r="D78" s="38">
        <f t="shared" si="99"/>
        <v>0</v>
      </c>
      <c r="E78" s="37">
        <f t="shared" si="99"/>
        <v>0</v>
      </c>
      <c r="F78" s="40">
        <f t="shared" si="99"/>
        <v>16571.46</v>
      </c>
      <c r="G78" s="40">
        <f t="shared" si="99"/>
        <v>16124.46</v>
      </c>
      <c r="H78" s="35">
        <f t="shared" si="93"/>
        <v>0</v>
      </c>
      <c r="I78" s="40">
        <f t="shared" si="99"/>
        <v>0</v>
      </c>
      <c r="J78" s="40">
        <f t="shared" si="99"/>
        <v>0</v>
      </c>
      <c r="K78" s="40">
        <f t="shared" si="99"/>
        <v>0</v>
      </c>
      <c r="L78" s="40">
        <f t="shared" si="99"/>
        <v>0</v>
      </c>
      <c r="M78" s="40">
        <f t="shared" si="99"/>
        <v>0</v>
      </c>
      <c r="N78" s="40">
        <f t="shared" si="99"/>
        <v>0</v>
      </c>
      <c r="O78" s="40">
        <f t="shared" ref="O78" si="100">SUM(O111:O114,O87,O79)</f>
        <v>0</v>
      </c>
      <c r="P78" s="40">
        <f t="shared" si="99"/>
        <v>447</v>
      </c>
      <c r="Q78" s="40">
        <f t="shared" si="99"/>
        <v>427</v>
      </c>
      <c r="R78" s="40">
        <f t="shared" si="99"/>
        <v>20</v>
      </c>
      <c r="S78" s="40">
        <f t="shared" si="99"/>
        <v>16571.46</v>
      </c>
      <c r="T78" s="105">
        <f t="shared" si="99"/>
        <v>15563.02</v>
      </c>
      <c r="U78" s="40">
        <f t="shared" si="99"/>
        <v>14039.62</v>
      </c>
      <c r="V78" s="78">
        <f t="shared" si="99"/>
        <v>936.77</v>
      </c>
      <c r="W78" s="40">
        <f t="shared" si="99"/>
        <v>586.63</v>
      </c>
      <c r="X78" s="40">
        <f t="shared" si="99"/>
        <v>0</v>
      </c>
      <c r="Y78" s="40">
        <f t="shared" si="99"/>
        <v>561.44</v>
      </c>
      <c r="Z78" s="40">
        <f t="shared" si="99"/>
        <v>561.44</v>
      </c>
      <c r="AA78" s="40">
        <f t="shared" si="99"/>
        <v>0</v>
      </c>
      <c r="AB78" s="40">
        <f t="shared" si="99"/>
        <v>447</v>
      </c>
      <c r="AC78" s="40">
        <f t="shared" si="99"/>
        <v>237</v>
      </c>
      <c r="AD78" s="40">
        <f t="shared" si="99"/>
        <v>210</v>
      </c>
      <c r="AE78" s="85" t="e">
        <f t="shared" si="90"/>
        <v>#REF!</v>
      </c>
      <c r="AF78" s="85">
        <f t="shared" si="91"/>
        <v>14276.62</v>
      </c>
      <c r="AG78" s="85" t="e">
        <f>AD78+AA78+#REF!</f>
        <v>#REF!</v>
      </c>
      <c r="AH78" s="89">
        <f>SUM(AH111:AH116,AH87,AH79)</f>
        <v>0</v>
      </c>
    </row>
    <row r="79" s="3" customFormat="1" ht="30" customHeight="1" spans="1:34">
      <c r="A79" s="93" t="s">
        <v>125</v>
      </c>
      <c r="B79" s="94" t="s">
        <v>28</v>
      </c>
      <c r="C79" s="95">
        <f>SUM(C80:C86)</f>
        <v>0</v>
      </c>
      <c r="D79" s="95">
        <f>SUM(D80:D86)</f>
        <v>0</v>
      </c>
      <c r="E79" s="94">
        <f>SUM(E80:E86)</f>
        <v>0</v>
      </c>
      <c r="F79" s="96">
        <f t="shared" ref="F79:F86" si="101">SUM(G79,H79,P79)</f>
        <v>1053.05</v>
      </c>
      <c r="G79" s="96">
        <f t="shared" ref="G79:G86" si="102">S79-P79-H79</f>
        <v>1018.05</v>
      </c>
      <c r="H79" s="35">
        <f t="shared" si="93"/>
        <v>0</v>
      </c>
      <c r="I79" s="100">
        <f t="shared" ref="I79:N79" si="103">SUM(I80:I85)</f>
        <v>0</v>
      </c>
      <c r="J79" s="100">
        <f t="shared" si="103"/>
        <v>0</v>
      </c>
      <c r="K79" s="100">
        <f t="shared" si="103"/>
        <v>0</v>
      </c>
      <c r="L79" s="100">
        <f t="shared" si="103"/>
        <v>0</v>
      </c>
      <c r="M79" s="100">
        <f t="shared" si="103"/>
        <v>0</v>
      </c>
      <c r="N79" s="100">
        <f t="shared" si="103"/>
        <v>0</v>
      </c>
      <c r="O79" s="100">
        <f t="shared" ref="O79" si="104">SUM(O80:O85)</f>
        <v>0</v>
      </c>
      <c r="P79" s="96">
        <f t="shared" ref="P79:P86" si="105">SUM(Q79:R79)</f>
        <v>35</v>
      </c>
      <c r="Q79" s="100">
        <f>SUM(Q80:Q85)</f>
        <v>15</v>
      </c>
      <c r="R79" s="100">
        <f>SUM(R80:R85)</f>
        <v>20</v>
      </c>
      <c r="S79" s="96">
        <f t="shared" ref="S79:S86" si="106">T79+Y79+AB79</f>
        <v>1053.05</v>
      </c>
      <c r="T79" s="106">
        <f t="shared" ref="T79:T86" si="107">SUM(U79:X79)</f>
        <v>1018.05</v>
      </c>
      <c r="U79" s="100">
        <f t="shared" ref="U79:X79" si="108">SUM(U80:U86)</f>
        <v>536.62</v>
      </c>
      <c r="V79" s="107">
        <f t="shared" si="108"/>
        <v>29.8</v>
      </c>
      <c r="W79" s="100">
        <f t="shared" si="108"/>
        <v>451.63</v>
      </c>
      <c r="X79" s="100">
        <f t="shared" si="108"/>
        <v>0</v>
      </c>
      <c r="Y79" s="96">
        <f t="shared" ref="Y79:Y86" si="109">SUM(Z79:AA79)</f>
        <v>0</v>
      </c>
      <c r="Z79" s="100">
        <f t="shared" ref="Z79:AD79" si="110">SUM(Z80:Z86)</f>
        <v>0</v>
      </c>
      <c r="AA79" s="100">
        <f t="shared" si="110"/>
        <v>0</v>
      </c>
      <c r="AB79" s="100">
        <f t="shared" si="110"/>
        <v>35</v>
      </c>
      <c r="AC79" s="100">
        <f t="shared" si="110"/>
        <v>25</v>
      </c>
      <c r="AD79" s="100">
        <f t="shared" si="110"/>
        <v>10</v>
      </c>
      <c r="AE79" s="112" t="e">
        <f t="shared" si="90"/>
        <v>#REF!</v>
      </c>
      <c r="AF79" s="112">
        <f t="shared" si="91"/>
        <v>561.62</v>
      </c>
      <c r="AG79" s="112" t="e">
        <f>AD79+AA79+#REF!</f>
        <v>#REF!</v>
      </c>
      <c r="AH79" s="113">
        <f>SUM(AH80:AH85)</f>
        <v>0</v>
      </c>
    </row>
    <row r="80" s="3" customFormat="1" ht="30" customHeight="1" spans="1:34">
      <c r="A80" s="93"/>
      <c r="B80" s="97" t="s">
        <v>126</v>
      </c>
      <c r="C80" s="98"/>
      <c r="D80" s="98"/>
      <c r="E80" s="99"/>
      <c r="F80" s="96">
        <f t="shared" si="101"/>
        <v>560.82</v>
      </c>
      <c r="G80" s="96">
        <f t="shared" si="102"/>
        <v>540.82</v>
      </c>
      <c r="H80" s="35">
        <f t="shared" si="93"/>
        <v>0</v>
      </c>
      <c r="I80" s="96"/>
      <c r="J80" s="96"/>
      <c r="K80" s="96"/>
      <c r="L80" s="96"/>
      <c r="M80" s="96"/>
      <c r="N80" s="96"/>
      <c r="O80" s="96"/>
      <c r="P80" s="96">
        <f t="shared" si="105"/>
        <v>20</v>
      </c>
      <c r="Q80" s="96"/>
      <c r="R80" s="96">
        <v>20</v>
      </c>
      <c r="S80" s="96">
        <f t="shared" si="106"/>
        <v>560.82</v>
      </c>
      <c r="T80" s="106">
        <f t="shared" si="107"/>
        <v>540.82</v>
      </c>
      <c r="U80" s="96">
        <v>161.89</v>
      </c>
      <c r="V80" s="108">
        <v>11.2</v>
      </c>
      <c r="W80" s="96">
        <v>367.73</v>
      </c>
      <c r="X80" s="96"/>
      <c r="Y80" s="96">
        <f t="shared" si="109"/>
        <v>0</v>
      </c>
      <c r="Z80" s="96"/>
      <c r="AA80" s="96"/>
      <c r="AB80" s="96">
        <f t="shared" ref="AB80:AB86" si="111">SUM(AC80:AD80)</f>
        <v>20</v>
      </c>
      <c r="AC80" s="96">
        <v>10</v>
      </c>
      <c r="AD80" s="96">
        <v>10</v>
      </c>
      <c r="AE80" s="112" t="e">
        <f t="shared" si="90"/>
        <v>#REF!</v>
      </c>
      <c r="AF80" s="112">
        <f t="shared" si="91"/>
        <v>171.89</v>
      </c>
      <c r="AG80" s="112" t="e">
        <f>AD80+AA80+#REF!</f>
        <v>#REF!</v>
      </c>
      <c r="AH80" s="114"/>
    </row>
    <row r="81" s="3" customFormat="1" ht="30" customHeight="1" spans="1:34">
      <c r="A81" s="93"/>
      <c r="B81" s="97" t="s">
        <v>127</v>
      </c>
      <c r="C81" s="98"/>
      <c r="D81" s="98"/>
      <c r="E81" s="99"/>
      <c r="F81" s="96">
        <f t="shared" si="101"/>
        <v>15.5</v>
      </c>
      <c r="G81" s="96">
        <f t="shared" si="102"/>
        <v>15.5</v>
      </c>
      <c r="H81" s="35">
        <f t="shared" si="93"/>
        <v>0</v>
      </c>
      <c r="I81" s="96"/>
      <c r="J81" s="96"/>
      <c r="K81" s="96"/>
      <c r="L81" s="96"/>
      <c r="M81" s="96"/>
      <c r="N81" s="96"/>
      <c r="O81" s="96"/>
      <c r="P81" s="96">
        <f t="shared" si="105"/>
        <v>0</v>
      </c>
      <c r="Q81" s="96"/>
      <c r="R81" s="96"/>
      <c r="S81" s="96">
        <f t="shared" si="106"/>
        <v>15.5</v>
      </c>
      <c r="T81" s="106">
        <f t="shared" si="107"/>
        <v>15.5</v>
      </c>
      <c r="U81" s="96"/>
      <c r="V81" s="108">
        <v>3.5</v>
      </c>
      <c r="W81" s="96">
        <v>12</v>
      </c>
      <c r="X81" s="96"/>
      <c r="Y81" s="96">
        <f t="shared" si="109"/>
        <v>0</v>
      </c>
      <c r="Z81" s="96"/>
      <c r="AA81" s="96"/>
      <c r="AB81" s="96">
        <f t="shared" si="111"/>
        <v>0</v>
      </c>
      <c r="AC81" s="96"/>
      <c r="AD81" s="96"/>
      <c r="AE81" s="112" t="e">
        <f t="shared" si="90"/>
        <v>#REF!</v>
      </c>
      <c r="AF81" s="112">
        <f t="shared" si="91"/>
        <v>0</v>
      </c>
      <c r="AG81" s="112" t="e">
        <f>AD81+AA81+#REF!</f>
        <v>#REF!</v>
      </c>
      <c r="AH81" s="114"/>
    </row>
    <row r="82" s="3" customFormat="1" ht="30" customHeight="1" spans="1:34">
      <c r="A82" s="93"/>
      <c r="B82" s="97" t="s">
        <v>128</v>
      </c>
      <c r="C82" s="98"/>
      <c r="D82" s="98"/>
      <c r="E82" s="99"/>
      <c r="F82" s="96">
        <f t="shared" si="101"/>
        <v>255.83</v>
      </c>
      <c r="G82" s="96">
        <f t="shared" si="102"/>
        <v>255.83</v>
      </c>
      <c r="H82" s="35">
        <f t="shared" si="93"/>
        <v>0</v>
      </c>
      <c r="I82" s="96"/>
      <c r="J82" s="96"/>
      <c r="K82" s="96"/>
      <c r="L82" s="96"/>
      <c r="M82" s="96"/>
      <c r="N82" s="96"/>
      <c r="O82" s="96"/>
      <c r="P82" s="96">
        <f t="shared" si="105"/>
        <v>0</v>
      </c>
      <c r="Q82" s="96"/>
      <c r="R82" s="96"/>
      <c r="S82" s="96">
        <f t="shared" si="106"/>
        <v>255.83</v>
      </c>
      <c r="T82" s="96">
        <f t="shared" si="107"/>
        <v>255.83</v>
      </c>
      <c r="U82" s="96">
        <v>229.83</v>
      </c>
      <c r="V82" s="96">
        <v>6</v>
      </c>
      <c r="W82" s="96">
        <v>20</v>
      </c>
      <c r="X82" s="96"/>
      <c r="Y82" s="96">
        <f t="shared" si="109"/>
        <v>0</v>
      </c>
      <c r="Z82" s="96"/>
      <c r="AA82" s="96"/>
      <c r="AB82" s="96">
        <f t="shared" si="111"/>
        <v>0</v>
      </c>
      <c r="AC82" s="96"/>
      <c r="AD82" s="96"/>
      <c r="AE82" s="112" t="e">
        <f t="shared" si="90"/>
        <v>#REF!</v>
      </c>
      <c r="AF82" s="112">
        <f>AC82+U84</f>
        <v>28.72</v>
      </c>
      <c r="AG82" s="112" t="e">
        <f>AD82+AA82+#REF!</f>
        <v>#REF!</v>
      </c>
      <c r="AH82" s="114"/>
    </row>
    <row r="83" s="3" customFormat="1" ht="30" customHeight="1" spans="1:34">
      <c r="A83" s="93"/>
      <c r="B83" s="97" t="s">
        <v>129</v>
      </c>
      <c r="C83" s="98"/>
      <c r="D83" s="98"/>
      <c r="E83" s="99"/>
      <c r="F83" s="96">
        <f t="shared" si="101"/>
        <v>105.2</v>
      </c>
      <c r="G83" s="96">
        <f t="shared" si="102"/>
        <v>95.2</v>
      </c>
      <c r="H83" s="35">
        <f t="shared" si="93"/>
        <v>0</v>
      </c>
      <c r="I83" s="96"/>
      <c r="J83" s="96"/>
      <c r="K83" s="96"/>
      <c r="L83" s="96"/>
      <c r="M83" s="96"/>
      <c r="N83" s="96"/>
      <c r="O83" s="96"/>
      <c r="P83" s="96">
        <f t="shared" si="105"/>
        <v>10</v>
      </c>
      <c r="Q83" s="96">
        <v>10</v>
      </c>
      <c r="R83" s="96"/>
      <c r="S83" s="96">
        <f t="shared" si="106"/>
        <v>105.2</v>
      </c>
      <c r="T83" s="106">
        <f t="shared" si="107"/>
        <v>95.2</v>
      </c>
      <c r="U83" s="96">
        <v>58.7</v>
      </c>
      <c r="V83" s="108">
        <v>3</v>
      </c>
      <c r="W83" s="96">
        <v>33.5</v>
      </c>
      <c r="X83" s="96"/>
      <c r="Y83" s="96">
        <f t="shared" si="109"/>
        <v>0</v>
      </c>
      <c r="Z83" s="96"/>
      <c r="AA83" s="96"/>
      <c r="AB83" s="96">
        <f t="shared" si="111"/>
        <v>10</v>
      </c>
      <c r="AC83" s="96">
        <v>10</v>
      </c>
      <c r="AD83" s="96"/>
      <c r="AE83" s="112" t="e">
        <f t="shared" si="90"/>
        <v>#REF!</v>
      </c>
      <c r="AF83" s="112">
        <f t="shared" ref="AF83:AF87" si="112">AC83+U83</f>
        <v>68.7</v>
      </c>
      <c r="AG83" s="112" t="e">
        <f>AD83+AA83+#REF!</f>
        <v>#REF!</v>
      </c>
      <c r="AH83" s="114"/>
    </row>
    <row r="84" s="3" customFormat="1" ht="30" customHeight="1" spans="1:34">
      <c r="A84" s="93"/>
      <c r="B84" s="97" t="s">
        <v>130</v>
      </c>
      <c r="C84" s="98"/>
      <c r="D84" s="98"/>
      <c r="E84" s="99"/>
      <c r="F84" s="96">
        <f t="shared" si="101"/>
        <v>39.42</v>
      </c>
      <c r="G84" s="96">
        <f t="shared" si="102"/>
        <v>34.42</v>
      </c>
      <c r="H84" s="35">
        <f t="shared" si="93"/>
        <v>0</v>
      </c>
      <c r="I84" s="96"/>
      <c r="J84" s="96"/>
      <c r="K84" s="96"/>
      <c r="L84" s="96"/>
      <c r="M84" s="96"/>
      <c r="N84" s="96"/>
      <c r="O84" s="96"/>
      <c r="P84" s="96">
        <f t="shared" si="105"/>
        <v>5</v>
      </c>
      <c r="Q84" s="96">
        <v>5</v>
      </c>
      <c r="R84" s="96"/>
      <c r="S84" s="96">
        <f t="shared" si="106"/>
        <v>39.42</v>
      </c>
      <c r="T84" s="106">
        <f t="shared" si="107"/>
        <v>34.42</v>
      </c>
      <c r="U84" s="96">
        <v>28.72</v>
      </c>
      <c r="V84" s="108">
        <v>2.5</v>
      </c>
      <c r="W84" s="96">
        <v>3.2</v>
      </c>
      <c r="X84" s="96"/>
      <c r="Y84" s="96">
        <f t="shared" si="109"/>
        <v>0</v>
      </c>
      <c r="Z84" s="96"/>
      <c r="AA84" s="96"/>
      <c r="AB84" s="96">
        <f t="shared" si="111"/>
        <v>5</v>
      </c>
      <c r="AC84" s="96">
        <v>5</v>
      </c>
      <c r="AD84" s="96"/>
      <c r="AE84" s="112" t="e">
        <f t="shared" si="90"/>
        <v>#REF!</v>
      </c>
      <c r="AF84" s="112" t="e">
        <f>AC84+#REF!</f>
        <v>#REF!</v>
      </c>
      <c r="AG84" s="112" t="e">
        <f>AD84+AA84+#REF!</f>
        <v>#REF!</v>
      </c>
      <c r="AH84" s="114"/>
    </row>
    <row r="85" s="3" customFormat="1" ht="30" customHeight="1" spans="1:34">
      <c r="A85" s="93"/>
      <c r="B85" s="97" t="s">
        <v>131</v>
      </c>
      <c r="C85" s="98"/>
      <c r="D85" s="98"/>
      <c r="E85" s="99"/>
      <c r="F85" s="96">
        <f t="shared" si="101"/>
        <v>20.35</v>
      </c>
      <c r="G85" s="96">
        <f t="shared" si="102"/>
        <v>20.35</v>
      </c>
      <c r="H85" s="35">
        <f t="shared" si="93"/>
        <v>0</v>
      </c>
      <c r="I85" s="96"/>
      <c r="J85" s="96"/>
      <c r="K85" s="96"/>
      <c r="L85" s="96"/>
      <c r="M85" s="96"/>
      <c r="N85" s="96"/>
      <c r="O85" s="96"/>
      <c r="P85" s="96">
        <f t="shared" si="105"/>
        <v>0</v>
      </c>
      <c r="Q85" s="96"/>
      <c r="R85" s="96"/>
      <c r="S85" s="96">
        <f t="shared" si="106"/>
        <v>20.35</v>
      </c>
      <c r="T85" s="106">
        <f t="shared" si="107"/>
        <v>20.35</v>
      </c>
      <c r="U85" s="96">
        <v>15.65</v>
      </c>
      <c r="V85" s="108">
        <v>1.5</v>
      </c>
      <c r="W85" s="96">
        <v>3.2</v>
      </c>
      <c r="X85" s="96"/>
      <c r="Y85" s="96">
        <f t="shared" si="109"/>
        <v>0</v>
      </c>
      <c r="Z85" s="96"/>
      <c r="AA85" s="96"/>
      <c r="AB85" s="96"/>
      <c r="AC85" s="96"/>
      <c r="AD85" s="96"/>
      <c r="AE85" s="112" t="e">
        <f t="shared" si="90"/>
        <v>#REF!</v>
      </c>
      <c r="AF85" s="112">
        <f t="shared" si="112"/>
        <v>15.65</v>
      </c>
      <c r="AG85" s="112" t="e">
        <f>AD85+AA85+#REF!</f>
        <v>#REF!</v>
      </c>
      <c r="AH85" s="114"/>
    </row>
    <row r="86" s="3" customFormat="1" ht="30" customHeight="1" spans="1:34">
      <c r="A86" s="93"/>
      <c r="B86" s="97" t="s">
        <v>132</v>
      </c>
      <c r="C86" s="98"/>
      <c r="D86" s="98"/>
      <c r="E86" s="99"/>
      <c r="F86" s="96">
        <f t="shared" si="101"/>
        <v>55.93</v>
      </c>
      <c r="G86" s="96">
        <f t="shared" si="102"/>
        <v>55.93</v>
      </c>
      <c r="H86" s="35">
        <f t="shared" si="93"/>
        <v>0</v>
      </c>
      <c r="I86" s="96"/>
      <c r="J86" s="96"/>
      <c r="K86" s="96"/>
      <c r="L86" s="96"/>
      <c r="M86" s="96"/>
      <c r="N86" s="96"/>
      <c r="O86" s="96"/>
      <c r="P86" s="96">
        <f t="shared" si="105"/>
        <v>0</v>
      </c>
      <c r="Q86" s="96"/>
      <c r="R86" s="96"/>
      <c r="S86" s="96">
        <f t="shared" si="106"/>
        <v>55.93</v>
      </c>
      <c r="T86" s="106">
        <f t="shared" si="107"/>
        <v>55.93</v>
      </c>
      <c r="U86" s="96">
        <v>41.83</v>
      </c>
      <c r="V86" s="108">
        <v>2.1</v>
      </c>
      <c r="W86" s="96">
        <v>12</v>
      </c>
      <c r="X86" s="96"/>
      <c r="Y86" s="96">
        <f t="shared" si="109"/>
        <v>0</v>
      </c>
      <c r="Z86" s="96"/>
      <c r="AA86" s="96"/>
      <c r="AB86" s="96">
        <f t="shared" si="111"/>
        <v>0</v>
      </c>
      <c r="AC86" s="96"/>
      <c r="AD86" s="96"/>
      <c r="AE86" s="112" t="e">
        <f t="shared" si="90"/>
        <v>#REF!</v>
      </c>
      <c r="AF86" s="112">
        <f t="shared" si="112"/>
        <v>41.83</v>
      </c>
      <c r="AG86" s="112" t="e">
        <f>AD86+AA86+#REF!</f>
        <v>#REF!</v>
      </c>
      <c r="AH86" s="114"/>
    </row>
    <row r="87" s="3" customFormat="1" ht="30" customHeight="1" spans="1:34">
      <c r="A87" s="93" t="s">
        <v>133</v>
      </c>
      <c r="B87" s="94" t="s">
        <v>28</v>
      </c>
      <c r="C87" s="95">
        <f t="shared" ref="C87:AD87" si="113">SUM(C88:C89,C98,C110)</f>
        <v>0</v>
      </c>
      <c r="D87" s="95">
        <f t="shared" si="113"/>
        <v>0</v>
      </c>
      <c r="E87" s="94">
        <f t="shared" si="113"/>
        <v>0</v>
      </c>
      <c r="F87" s="100">
        <f t="shared" si="113"/>
        <v>14196.96</v>
      </c>
      <c r="G87" s="100">
        <f t="shared" si="113"/>
        <v>13874.96</v>
      </c>
      <c r="H87" s="35">
        <f t="shared" si="93"/>
        <v>0</v>
      </c>
      <c r="I87" s="100">
        <f t="shared" si="113"/>
        <v>0</v>
      </c>
      <c r="J87" s="100">
        <f t="shared" si="113"/>
        <v>0</v>
      </c>
      <c r="K87" s="100">
        <f t="shared" si="113"/>
        <v>0</v>
      </c>
      <c r="L87" s="100">
        <f t="shared" si="113"/>
        <v>0</v>
      </c>
      <c r="M87" s="100">
        <f t="shared" si="113"/>
        <v>0</v>
      </c>
      <c r="N87" s="100">
        <f t="shared" si="113"/>
        <v>0</v>
      </c>
      <c r="O87" s="100">
        <f t="shared" ref="O87" si="114">SUM(O88:O89,O98,O110)</f>
        <v>0</v>
      </c>
      <c r="P87" s="100">
        <f t="shared" si="113"/>
        <v>322</v>
      </c>
      <c r="Q87" s="100">
        <f t="shared" si="113"/>
        <v>322</v>
      </c>
      <c r="R87" s="100">
        <f t="shared" si="113"/>
        <v>0</v>
      </c>
      <c r="S87" s="100">
        <f t="shared" si="113"/>
        <v>14196.96</v>
      </c>
      <c r="T87" s="109">
        <f t="shared" si="113"/>
        <v>13313.52</v>
      </c>
      <c r="U87" s="100">
        <f t="shared" si="113"/>
        <v>12393.65</v>
      </c>
      <c r="V87" s="110">
        <f t="shared" si="113"/>
        <v>895.87</v>
      </c>
      <c r="W87" s="100">
        <f t="shared" si="113"/>
        <v>24</v>
      </c>
      <c r="X87" s="100">
        <f t="shared" si="113"/>
        <v>0</v>
      </c>
      <c r="Y87" s="100">
        <f t="shared" si="113"/>
        <v>561.44</v>
      </c>
      <c r="Z87" s="100">
        <f t="shared" si="113"/>
        <v>561.44</v>
      </c>
      <c r="AA87" s="100">
        <f t="shared" si="113"/>
        <v>0</v>
      </c>
      <c r="AB87" s="100">
        <f t="shared" si="113"/>
        <v>322</v>
      </c>
      <c r="AC87" s="100">
        <f t="shared" si="113"/>
        <v>167</v>
      </c>
      <c r="AD87" s="100">
        <f t="shared" si="113"/>
        <v>155</v>
      </c>
      <c r="AE87" s="112" t="e">
        <f t="shared" si="90"/>
        <v>#REF!</v>
      </c>
      <c r="AF87" s="112">
        <f t="shared" si="112"/>
        <v>12560.65</v>
      </c>
      <c r="AG87" s="112" t="e">
        <f>AD87+AA87+#REF!</f>
        <v>#REF!</v>
      </c>
      <c r="AH87" s="113">
        <f>SUM(AH90:AH110)</f>
        <v>0</v>
      </c>
    </row>
    <row r="88" s="3" customFormat="1" ht="30" customHeight="1" spans="1:34">
      <c r="A88" s="93"/>
      <c r="B88" s="94" t="s">
        <v>134</v>
      </c>
      <c r="C88" s="95"/>
      <c r="D88" s="95"/>
      <c r="E88" s="94"/>
      <c r="F88" s="96">
        <f>SUM(G88,H88,P88)</f>
        <v>753.64</v>
      </c>
      <c r="G88" s="96">
        <f>S88-P88-H88</f>
        <v>523.64</v>
      </c>
      <c r="H88" s="35">
        <f t="shared" si="93"/>
        <v>0</v>
      </c>
      <c r="I88" s="96"/>
      <c r="J88" s="96"/>
      <c r="K88" s="96"/>
      <c r="L88" s="96"/>
      <c r="M88" s="96"/>
      <c r="N88" s="96"/>
      <c r="O88" s="96"/>
      <c r="P88" s="96">
        <f>SUM(Q88:R88)</f>
        <v>230</v>
      </c>
      <c r="Q88" s="96">
        <v>230</v>
      </c>
      <c r="R88" s="96"/>
      <c r="S88" s="96">
        <f>T88+Y88+AB88</f>
        <v>753.64</v>
      </c>
      <c r="T88" s="106">
        <f>SUM(U88:X88)</f>
        <v>516.91</v>
      </c>
      <c r="U88" s="96">
        <v>434.64</v>
      </c>
      <c r="V88" s="111">
        <v>82.27</v>
      </c>
      <c r="W88" s="96"/>
      <c r="X88" s="96"/>
      <c r="Y88" s="96">
        <f>SUM(Z88:AA88)</f>
        <v>6.73</v>
      </c>
      <c r="Z88" s="96">
        <v>6.73</v>
      </c>
      <c r="AA88" s="96"/>
      <c r="AB88" s="96">
        <f>SUM(AC88:AD88)</f>
        <v>230</v>
      </c>
      <c r="AC88" s="96">
        <v>120</v>
      </c>
      <c r="AD88" s="96">
        <v>110</v>
      </c>
      <c r="AE88" s="112"/>
      <c r="AF88" s="112"/>
      <c r="AG88" s="112"/>
      <c r="AH88" s="113"/>
    </row>
    <row r="89" s="3" customFormat="1" ht="30" customHeight="1" spans="1:34">
      <c r="A89" s="93"/>
      <c r="B89" s="94" t="s">
        <v>28</v>
      </c>
      <c r="C89" s="95">
        <f t="shared" ref="C89:AD89" si="115">SUM(C90:C97)</f>
        <v>0</v>
      </c>
      <c r="D89" s="95">
        <f t="shared" si="115"/>
        <v>0</v>
      </c>
      <c r="E89" s="94">
        <f t="shared" si="115"/>
        <v>0</v>
      </c>
      <c r="F89" s="100">
        <f t="shared" si="115"/>
        <v>5722.65</v>
      </c>
      <c r="G89" s="100">
        <f t="shared" si="115"/>
        <v>5722.65</v>
      </c>
      <c r="H89" s="35">
        <f t="shared" si="93"/>
        <v>0</v>
      </c>
      <c r="I89" s="100">
        <f t="shared" si="115"/>
        <v>0</v>
      </c>
      <c r="J89" s="100">
        <f t="shared" si="115"/>
        <v>0</v>
      </c>
      <c r="K89" s="100">
        <f t="shared" si="115"/>
        <v>0</v>
      </c>
      <c r="L89" s="100">
        <f t="shared" si="115"/>
        <v>0</v>
      </c>
      <c r="M89" s="100">
        <f t="shared" si="115"/>
        <v>0</v>
      </c>
      <c r="N89" s="100">
        <f t="shared" si="115"/>
        <v>0</v>
      </c>
      <c r="O89" s="100">
        <f t="shared" ref="O89" si="116">SUM(O90:O97)</f>
        <v>0</v>
      </c>
      <c r="P89" s="100">
        <f t="shared" si="115"/>
        <v>0</v>
      </c>
      <c r="Q89" s="100">
        <f t="shared" si="115"/>
        <v>0</v>
      </c>
      <c r="R89" s="100">
        <f t="shared" si="115"/>
        <v>0</v>
      </c>
      <c r="S89" s="100">
        <f t="shared" si="115"/>
        <v>5722.65</v>
      </c>
      <c r="T89" s="109">
        <f t="shared" si="115"/>
        <v>5443.4</v>
      </c>
      <c r="U89" s="100">
        <f t="shared" si="115"/>
        <v>5091.74</v>
      </c>
      <c r="V89" s="107">
        <f t="shared" si="115"/>
        <v>351.66</v>
      </c>
      <c r="W89" s="100">
        <f t="shared" si="115"/>
        <v>0</v>
      </c>
      <c r="X89" s="100">
        <f t="shared" si="115"/>
        <v>0</v>
      </c>
      <c r="Y89" s="100">
        <f t="shared" si="115"/>
        <v>279.25</v>
      </c>
      <c r="Z89" s="100">
        <f t="shared" si="115"/>
        <v>279.25</v>
      </c>
      <c r="AA89" s="100">
        <f t="shared" si="115"/>
        <v>0</v>
      </c>
      <c r="AB89" s="100">
        <f t="shared" si="115"/>
        <v>0</v>
      </c>
      <c r="AC89" s="100">
        <f t="shared" si="115"/>
        <v>0</v>
      </c>
      <c r="AD89" s="100">
        <f t="shared" si="115"/>
        <v>0</v>
      </c>
      <c r="AE89" s="112"/>
      <c r="AF89" s="112"/>
      <c r="AG89" s="112"/>
      <c r="AH89" s="113"/>
    </row>
    <row r="90" s="3" customFormat="1" ht="30" customHeight="1" spans="1:34">
      <c r="A90" s="93"/>
      <c r="B90" s="94" t="s">
        <v>135</v>
      </c>
      <c r="C90" s="95"/>
      <c r="D90" s="95"/>
      <c r="E90" s="94"/>
      <c r="F90" s="96">
        <f t="shared" ref="F90:F97" si="117">SUM(G90,H90,P90)</f>
        <v>798.98</v>
      </c>
      <c r="G90" s="96">
        <f t="shared" ref="G90:G97" si="118">S90-P90-H90</f>
        <v>798.98</v>
      </c>
      <c r="H90" s="35">
        <f t="shared" si="93"/>
        <v>0</v>
      </c>
      <c r="I90" s="96"/>
      <c r="J90" s="96"/>
      <c r="K90" s="96"/>
      <c r="L90" s="96"/>
      <c r="M90" s="96"/>
      <c r="N90" s="96"/>
      <c r="O90" s="96"/>
      <c r="P90" s="96">
        <f t="shared" ref="P90:P97" si="119">SUM(Q90:R90)</f>
        <v>0</v>
      </c>
      <c r="Q90" s="96"/>
      <c r="R90" s="96"/>
      <c r="S90" s="96">
        <f t="shared" ref="S90:S97" si="120">T90+Y90+AB90</f>
        <v>798.98</v>
      </c>
      <c r="T90" s="106">
        <f t="shared" ref="T90:T97" si="121">SUM(U90:X90)</f>
        <v>796.02</v>
      </c>
      <c r="U90" s="96">
        <v>772.02</v>
      </c>
      <c r="V90" s="108">
        <v>24</v>
      </c>
      <c r="W90" s="96"/>
      <c r="X90" s="96"/>
      <c r="Y90" s="96">
        <f t="shared" ref="Y90:Y97" si="122">SUM(Z90:AA90)</f>
        <v>2.96</v>
      </c>
      <c r="Z90" s="96">
        <v>2.96</v>
      </c>
      <c r="AA90" s="96"/>
      <c r="AB90" s="96">
        <f t="shared" ref="AB90:AB97" si="123">SUM(AC90:AD90)</f>
        <v>0</v>
      </c>
      <c r="AC90" s="96"/>
      <c r="AD90" s="96"/>
      <c r="AE90" s="112" t="e">
        <f>AF90+AG90</f>
        <v>#REF!</v>
      </c>
      <c r="AF90" s="112">
        <f>AC90+U90</f>
        <v>772.02</v>
      </c>
      <c r="AG90" s="112" t="e">
        <f>AD90+AA90+#REF!</f>
        <v>#REF!</v>
      </c>
      <c r="AH90" s="114"/>
    </row>
    <row r="91" s="3" customFormat="1" ht="30" customHeight="1" spans="1:34">
      <c r="A91" s="93"/>
      <c r="B91" s="94" t="s">
        <v>136</v>
      </c>
      <c r="C91" s="95"/>
      <c r="D91" s="95"/>
      <c r="E91" s="94"/>
      <c r="F91" s="96">
        <f t="shared" si="117"/>
        <v>679.5</v>
      </c>
      <c r="G91" s="96">
        <f t="shared" si="118"/>
        <v>679.5</v>
      </c>
      <c r="H91" s="35">
        <f t="shared" si="93"/>
        <v>0</v>
      </c>
      <c r="I91" s="96"/>
      <c r="J91" s="96"/>
      <c r="K91" s="96"/>
      <c r="L91" s="96"/>
      <c r="M91" s="96"/>
      <c r="N91" s="96"/>
      <c r="O91" s="96"/>
      <c r="P91" s="96">
        <f t="shared" si="119"/>
        <v>0</v>
      </c>
      <c r="Q91" s="96"/>
      <c r="R91" s="96"/>
      <c r="S91" s="96">
        <f t="shared" si="120"/>
        <v>679.5</v>
      </c>
      <c r="T91" s="106">
        <f t="shared" si="121"/>
        <v>652.15</v>
      </c>
      <c r="U91" s="100">
        <v>616.71</v>
      </c>
      <c r="V91" s="108">
        <v>35.44</v>
      </c>
      <c r="W91" s="96"/>
      <c r="X91" s="96"/>
      <c r="Y91" s="96">
        <f t="shared" si="122"/>
        <v>27.35</v>
      </c>
      <c r="Z91" s="96">
        <v>27.35</v>
      </c>
      <c r="AA91" s="96"/>
      <c r="AB91" s="96">
        <f t="shared" si="123"/>
        <v>0</v>
      </c>
      <c r="AC91" s="96"/>
      <c r="AD91" s="96"/>
      <c r="AE91" s="112"/>
      <c r="AF91" s="112"/>
      <c r="AG91" s="112"/>
      <c r="AH91" s="114"/>
    </row>
    <row r="92" s="3" customFormat="1" ht="30" customHeight="1" spans="1:34">
      <c r="A92" s="93"/>
      <c r="B92" s="94" t="s">
        <v>137</v>
      </c>
      <c r="C92" s="95"/>
      <c r="D92" s="95"/>
      <c r="E92" s="94"/>
      <c r="F92" s="96">
        <f t="shared" si="117"/>
        <v>1092.09</v>
      </c>
      <c r="G92" s="96">
        <f t="shared" si="118"/>
        <v>1092.09</v>
      </c>
      <c r="H92" s="35">
        <f t="shared" si="93"/>
        <v>0</v>
      </c>
      <c r="I92" s="96"/>
      <c r="J92" s="96"/>
      <c r="K92" s="96"/>
      <c r="L92" s="96"/>
      <c r="M92" s="96"/>
      <c r="N92" s="96"/>
      <c r="O92" s="96"/>
      <c r="P92" s="96">
        <f t="shared" si="119"/>
        <v>0</v>
      </c>
      <c r="Q92" s="96"/>
      <c r="R92" s="96"/>
      <c r="S92" s="96">
        <f t="shared" si="120"/>
        <v>1092.09</v>
      </c>
      <c r="T92" s="106">
        <f t="shared" si="121"/>
        <v>1011.4</v>
      </c>
      <c r="U92" s="96">
        <v>931.76</v>
      </c>
      <c r="V92" s="108">
        <v>79.64</v>
      </c>
      <c r="W92" s="96"/>
      <c r="X92" s="96"/>
      <c r="Y92" s="96">
        <f t="shared" si="122"/>
        <v>80.69</v>
      </c>
      <c r="Z92" s="96">
        <v>80.69</v>
      </c>
      <c r="AA92" s="96"/>
      <c r="AB92" s="96">
        <f t="shared" si="123"/>
        <v>0</v>
      </c>
      <c r="AC92" s="96"/>
      <c r="AD92" s="96"/>
      <c r="AE92" s="112"/>
      <c r="AF92" s="112"/>
      <c r="AG92" s="112"/>
      <c r="AH92" s="114"/>
    </row>
    <row r="93" s="3" customFormat="1" ht="30" customHeight="1" spans="1:34">
      <c r="A93" s="93"/>
      <c r="B93" s="94" t="s">
        <v>138</v>
      </c>
      <c r="C93" s="95"/>
      <c r="D93" s="95"/>
      <c r="E93" s="94"/>
      <c r="F93" s="96">
        <f t="shared" si="117"/>
        <v>695.51</v>
      </c>
      <c r="G93" s="96">
        <f t="shared" si="118"/>
        <v>695.51</v>
      </c>
      <c r="H93" s="35">
        <f t="shared" si="93"/>
        <v>0</v>
      </c>
      <c r="I93" s="96"/>
      <c r="J93" s="96"/>
      <c r="K93" s="96"/>
      <c r="L93" s="96"/>
      <c r="M93" s="96"/>
      <c r="N93" s="96"/>
      <c r="O93" s="96"/>
      <c r="P93" s="96">
        <f t="shared" si="119"/>
        <v>0</v>
      </c>
      <c r="Q93" s="96"/>
      <c r="R93" s="96"/>
      <c r="S93" s="96">
        <f t="shared" si="120"/>
        <v>695.51</v>
      </c>
      <c r="T93" s="106">
        <f t="shared" si="121"/>
        <v>663.75</v>
      </c>
      <c r="U93" s="100">
        <v>598.15</v>
      </c>
      <c r="V93" s="108">
        <v>65.6</v>
      </c>
      <c r="W93" s="96"/>
      <c r="X93" s="96"/>
      <c r="Y93" s="96">
        <f t="shared" si="122"/>
        <v>31.76</v>
      </c>
      <c r="Z93" s="96">
        <v>31.76</v>
      </c>
      <c r="AA93" s="96"/>
      <c r="AB93" s="96">
        <f t="shared" si="123"/>
        <v>0</v>
      </c>
      <c r="AC93" s="96"/>
      <c r="AD93" s="96"/>
      <c r="AE93" s="112"/>
      <c r="AF93" s="112"/>
      <c r="AG93" s="112"/>
      <c r="AH93" s="114"/>
    </row>
    <row r="94" s="3" customFormat="1" ht="30" customHeight="1" spans="1:34">
      <c r="A94" s="93"/>
      <c r="B94" s="94" t="s">
        <v>139</v>
      </c>
      <c r="C94" s="95"/>
      <c r="D94" s="95"/>
      <c r="E94" s="94"/>
      <c r="F94" s="96">
        <f t="shared" si="117"/>
        <v>740.78</v>
      </c>
      <c r="G94" s="96">
        <f t="shared" si="118"/>
        <v>740.78</v>
      </c>
      <c r="H94" s="35">
        <f t="shared" si="93"/>
        <v>0</v>
      </c>
      <c r="I94" s="96"/>
      <c r="J94" s="96"/>
      <c r="K94" s="96"/>
      <c r="L94" s="96"/>
      <c r="M94" s="96"/>
      <c r="N94" s="96"/>
      <c r="O94" s="96"/>
      <c r="P94" s="96">
        <f t="shared" si="119"/>
        <v>0</v>
      </c>
      <c r="Q94" s="96"/>
      <c r="R94" s="96"/>
      <c r="S94" s="96">
        <f t="shared" si="120"/>
        <v>740.78</v>
      </c>
      <c r="T94" s="106">
        <f t="shared" si="121"/>
        <v>691.66</v>
      </c>
      <c r="U94" s="96">
        <v>635.04</v>
      </c>
      <c r="V94" s="108">
        <v>56.62</v>
      </c>
      <c r="W94" s="96"/>
      <c r="X94" s="96"/>
      <c r="Y94" s="96">
        <f t="shared" si="122"/>
        <v>49.12</v>
      </c>
      <c r="Z94" s="96">
        <v>49.12</v>
      </c>
      <c r="AA94" s="96"/>
      <c r="AB94" s="96">
        <f t="shared" si="123"/>
        <v>0</v>
      </c>
      <c r="AC94" s="96"/>
      <c r="AD94" s="96"/>
      <c r="AE94" s="112"/>
      <c r="AF94" s="112"/>
      <c r="AG94" s="112"/>
      <c r="AH94" s="114"/>
    </row>
    <row r="95" s="3" customFormat="1" ht="30" customHeight="1" spans="1:34">
      <c r="A95" s="93"/>
      <c r="B95" s="94" t="s">
        <v>140</v>
      </c>
      <c r="C95" s="95"/>
      <c r="D95" s="95"/>
      <c r="E95" s="94"/>
      <c r="F95" s="96">
        <f t="shared" si="117"/>
        <v>788.02</v>
      </c>
      <c r="G95" s="96">
        <f t="shared" si="118"/>
        <v>788.02</v>
      </c>
      <c r="H95" s="35">
        <f t="shared" si="93"/>
        <v>0</v>
      </c>
      <c r="I95" s="96"/>
      <c r="J95" s="96"/>
      <c r="K95" s="96"/>
      <c r="L95" s="96"/>
      <c r="M95" s="96"/>
      <c r="N95" s="96"/>
      <c r="O95" s="96"/>
      <c r="P95" s="96">
        <f t="shared" si="119"/>
        <v>0</v>
      </c>
      <c r="Q95" s="96"/>
      <c r="R95" s="96"/>
      <c r="S95" s="96">
        <f t="shared" si="120"/>
        <v>788.02</v>
      </c>
      <c r="T95" s="106">
        <f t="shared" si="121"/>
        <v>755.21</v>
      </c>
      <c r="U95" s="96">
        <v>709.79</v>
      </c>
      <c r="V95" s="108">
        <v>45.42</v>
      </c>
      <c r="W95" s="96"/>
      <c r="X95" s="96"/>
      <c r="Y95" s="96">
        <f t="shared" si="122"/>
        <v>32.81</v>
      </c>
      <c r="Z95" s="96">
        <v>32.81</v>
      </c>
      <c r="AA95" s="96"/>
      <c r="AB95" s="96">
        <f t="shared" si="123"/>
        <v>0</v>
      </c>
      <c r="AC95" s="96"/>
      <c r="AD95" s="96"/>
      <c r="AE95" s="112"/>
      <c r="AF95" s="112"/>
      <c r="AG95" s="112"/>
      <c r="AH95" s="114"/>
    </row>
    <row r="96" s="3" customFormat="1" ht="30" customHeight="1" spans="1:34">
      <c r="A96" s="93"/>
      <c r="B96" s="94" t="s">
        <v>141</v>
      </c>
      <c r="C96" s="95"/>
      <c r="D96" s="95"/>
      <c r="E96" s="94"/>
      <c r="F96" s="96">
        <f t="shared" si="117"/>
        <v>393.19</v>
      </c>
      <c r="G96" s="96">
        <f t="shared" si="118"/>
        <v>393.19</v>
      </c>
      <c r="H96" s="35">
        <f t="shared" si="93"/>
        <v>0</v>
      </c>
      <c r="I96" s="96"/>
      <c r="J96" s="96"/>
      <c r="K96" s="96"/>
      <c r="L96" s="96"/>
      <c r="M96" s="96"/>
      <c r="N96" s="96"/>
      <c r="O96" s="96"/>
      <c r="P96" s="96">
        <f t="shared" si="119"/>
        <v>0</v>
      </c>
      <c r="Q96" s="96"/>
      <c r="R96" s="96"/>
      <c r="S96" s="96">
        <f t="shared" si="120"/>
        <v>393.19</v>
      </c>
      <c r="T96" s="106">
        <f t="shared" si="121"/>
        <v>377.89</v>
      </c>
      <c r="U96" s="96">
        <v>357.35</v>
      </c>
      <c r="V96" s="108">
        <v>20.54</v>
      </c>
      <c r="W96" s="96"/>
      <c r="X96" s="96"/>
      <c r="Y96" s="96">
        <f t="shared" si="122"/>
        <v>15.3</v>
      </c>
      <c r="Z96" s="96">
        <v>15.3</v>
      </c>
      <c r="AA96" s="96"/>
      <c r="AB96" s="96">
        <f t="shared" si="123"/>
        <v>0</v>
      </c>
      <c r="AC96" s="96"/>
      <c r="AD96" s="96"/>
      <c r="AE96" s="112"/>
      <c r="AF96" s="112"/>
      <c r="AG96" s="112"/>
      <c r="AH96" s="114"/>
    </row>
    <row r="97" s="3" customFormat="1" ht="30" customHeight="1" spans="1:34">
      <c r="A97" s="93"/>
      <c r="B97" s="94" t="s">
        <v>142</v>
      </c>
      <c r="C97" s="95"/>
      <c r="D97" s="95"/>
      <c r="E97" s="94"/>
      <c r="F97" s="96">
        <f t="shared" si="117"/>
        <v>534.58</v>
      </c>
      <c r="G97" s="96">
        <f t="shared" si="118"/>
        <v>534.58</v>
      </c>
      <c r="H97" s="35">
        <f t="shared" si="93"/>
        <v>0</v>
      </c>
      <c r="I97" s="96"/>
      <c r="J97" s="96"/>
      <c r="K97" s="96"/>
      <c r="L97" s="96"/>
      <c r="M97" s="96"/>
      <c r="N97" s="96"/>
      <c r="O97" s="96"/>
      <c r="P97" s="96">
        <f t="shared" si="119"/>
        <v>0</v>
      </c>
      <c r="Q97" s="96"/>
      <c r="R97" s="96"/>
      <c r="S97" s="96">
        <f t="shared" si="120"/>
        <v>534.58</v>
      </c>
      <c r="T97" s="106">
        <f t="shared" si="121"/>
        <v>495.32</v>
      </c>
      <c r="U97" s="96">
        <v>470.92</v>
      </c>
      <c r="V97" s="108">
        <v>24.4</v>
      </c>
      <c r="W97" s="96"/>
      <c r="X97" s="96"/>
      <c r="Y97" s="96">
        <f t="shared" si="122"/>
        <v>39.26</v>
      </c>
      <c r="Z97" s="96">
        <v>39.26</v>
      </c>
      <c r="AA97" s="96"/>
      <c r="AB97" s="96">
        <f t="shared" si="123"/>
        <v>0</v>
      </c>
      <c r="AC97" s="96"/>
      <c r="AD97" s="96"/>
      <c r="AE97" s="112" t="e">
        <f>AF97+AG97</f>
        <v>#REF!</v>
      </c>
      <c r="AF97" s="112">
        <f>AC97+U97</f>
        <v>470.92</v>
      </c>
      <c r="AG97" s="112" t="e">
        <f>AD97+AA97+#REF!</f>
        <v>#REF!</v>
      </c>
      <c r="AH97" s="114"/>
    </row>
    <row r="98" s="3" customFormat="1" ht="30" customHeight="1" spans="1:34">
      <c r="A98" s="93"/>
      <c r="B98" s="94" t="s">
        <v>28</v>
      </c>
      <c r="C98" s="95">
        <f t="shared" ref="C98:AD98" si="124">SUM(C99:C109)</f>
        <v>0</v>
      </c>
      <c r="D98" s="95">
        <f t="shared" si="124"/>
        <v>0</v>
      </c>
      <c r="E98" s="94">
        <f t="shared" si="124"/>
        <v>0</v>
      </c>
      <c r="F98" s="100">
        <f t="shared" si="124"/>
        <v>5422.45</v>
      </c>
      <c r="G98" s="100">
        <f t="shared" si="124"/>
        <v>5422.45</v>
      </c>
      <c r="H98" s="35">
        <f t="shared" si="93"/>
        <v>0</v>
      </c>
      <c r="I98" s="100">
        <f t="shared" si="124"/>
        <v>0</v>
      </c>
      <c r="J98" s="100">
        <f t="shared" si="124"/>
        <v>0</v>
      </c>
      <c r="K98" s="100">
        <f t="shared" si="124"/>
        <v>0</v>
      </c>
      <c r="L98" s="100">
        <f t="shared" si="124"/>
        <v>0</v>
      </c>
      <c r="M98" s="100">
        <f t="shared" si="124"/>
        <v>0</v>
      </c>
      <c r="N98" s="100">
        <f t="shared" si="124"/>
        <v>0</v>
      </c>
      <c r="O98" s="100">
        <f t="shared" ref="O98" si="125">SUM(O99:O109)</f>
        <v>0</v>
      </c>
      <c r="P98" s="100">
        <f t="shared" si="124"/>
        <v>0</v>
      </c>
      <c r="Q98" s="100">
        <f t="shared" si="124"/>
        <v>0</v>
      </c>
      <c r="R98" s="100">
        <f t="shared" si="124"/>
        <v>0</v>
      </c>
      <c r="S98" s="100">
        <f t="shared" si="124"/>
        <v>5422.45</v>
      </c>
      <c r="T98" s="109">
        <f t="shared" si="124"/>
        <v>5161.01</v>
      </c>
      <c r="U98" s="100">
        <f t="shared" si="124"/>
        <v>4987.07</v>
      </c>
      <c r="V98" s="107">
        <f t="shared" si="124"/>
        <v>173.94</v>
      </c>
      <c r="W98" s="100">
        <f t="shared" si="124"/>
        <v>0</v>
      </c>
      <c r="X98" s="100">
        <f t="shared" si="124"/>
        <v>0</v>
      </c>
      <c r="Y98" s="100">
        <f t="shared" si="124"/>
        <v>261.44</v>
      </c>
      <c r="Z98" s="100">
        <f t="shared" si="124"/>
        <v>261.44</v>
      </c>
      <c r="AA98" s="100">
        <f t="shared" si="124"/>
        <v>0</v>
      </c>
      <c r="AB98" s="100">
        <f t="shared" si="124"/>
        <v>0</v>
      </c>
      <c r="AC98" s="100">
        <f t="shared" si="124"/>
        <v>0</v>
      </c>
      <c r="AD98" s="100">
        <f t="shared" si="124"/>
        <v>0</v>
      </c>
      <c r="AE98" s="112"/>
      <c r="AF98" s="112"/>
      <c r="AG98" s="112"/>
      <c r="AH98" s="114"/>
    </row>
    <row r="99" s="3" customFormat="1" ht="30" customHeight="1" spans="1:34">
      <c r="A99" s="93"/>
      <c r="B99" s="94" t="s">
        <v>143</v>
      </c>
      <c r="C99" s="95"/>
      <c r="D99" s="95"/>
      <c r="E99" s="94"/>
      <c r="F99" s="96">
        <f t="shared" ref="F99:F113" si="126">SUM(G99,H99,P99)</f>
        <v>776.92</v>
      </c>
      <c r="G99" s="96">
        <f t="shared" ref="G99:G144" si="127">S99-P99-H99</f>
        <v>776.92</v>
      </c>
      <c r="H99" s="35">
        <f t="shared" si="93"/>
        <v>0</v>
      </c>
      <c r="I99" s="96"/>
      <c r="J99" s="96"/>
      <c r="K99" s="96"/>
      <c r="L99" s="96"/>
      <c r="M99" s="96"/>
      <c r="N99" s="96"/>
      <c r="O99" s="96"/>
      <c r="P99" s="96">
        <f t="shared" ref="P99:P144" si="128">SUM(Q99:R99)</f>
        <v>0</v>
      </c>
      <c r="Q99" s="96"/>
      <c r="R99" s="96"/>
      <c r="S99" s="96">
        <f t="shared" ref="S99:S144" si="129">T99+Y99+AB99</f>
        <v>776.92</v>
      </c>
      <c r="T99" s="106">
        <f t="shared" ref="T99:T144" si="130">SUM(U99:X99)</f>
        <v>742.29</v>
      </c>
      <c r="U99" s="96">
        <v>721.17</v>
      </c>
      <c r="V99" s="108">
        <v>21.12</v>
      </c>
      <c r="W99" s="96"/>
      <c r="X99" s="96"/>
      <c r="Y99" s="96">
        <f t="shared" ref="Y99:Y144" si="131">SUM(Z99:AA99)</f>
        <v>34.63</v>
      </c>
      <c r="Z99" s="96">
        <v>34.63</v>
      </c>
      <c r="AA99" s="96"/>
      <c r="AB99" s="96">
        <f t="shared" ref="AB99:AB116" si="132">SUM(AC99:AD99)</f>
        <v>0</v>
      </c>
      <c r="AC99" s="96"/>
      <c r="AD99" s="96"/>
      <c r="AE99" s="112"/>
      <c r="AF99" s="112"/>
      <c r="AG99" s="112"/>
      <c r="AH99" s="114"/>
    </row>
    <row r="100" s="3" customFormat="1" ht="30" customHeight="1" spans="1:34">
      <c r="A100" s="93"/>
      <c r="B100" s="94" t="s">
        <v>144</v>
      </c>
      <c r="C100" s="95"/>
      <c r="D100" s="95"/>
      <c r="E100" s="94"/>
      <c r="F100" s="96">
        <f t="shared" si="126"/>
        <v>665.23</v>
      </c>
      <c r="G100" s="96">
        <f t="shared" si="127"/>
        <v>665.23</v>
      </c>
      <c r="H100" s="35">
        <f t="shared" si="93"/>
        <v>0</v>
      </c>
      <c r="I100" s="96"/>
      <c r="J100" s="96"/>
      <c r="K100" s="96"/>
      <c r="L100" s="96"/>
      <c r="M100" s="96"/>
      <c r="N100" s="96"/>
      <c r="O100" s="96"/>
      <c r="P100" s="96">
        <f t="shared" si="128"/>
        <v>0</v>
      </c>
      <c r="Q100" s="96"/>
      <c r="R100" s="96"/>
      <c r="S100" s="96">
        <f t="shared" si="129"/>
        <v>665.23</v>
      </c>
      <c r="T100" s="106">
        <f t="shared" si="130"/>
        <v>617.77</v>
      </c>
      <c r="U100" s="100">
        <v>603.51</v>
      </c>
      <c r="V100" s="108">
        <v>14.26</v>
      </c>
      <c r="W100" s="96"/>
      <c r="X100" s="96"/>
      <c r="Y100" s="96">
        <f t="shared" si="131"/>
        <v>47.46</v>
      </c>
      <c r="Z100" s="96">
        <v>47.46</v>
      </c>
      <c r="AA100" s="96"/>
      <c r="AB100" s="96">
        <f t="shared" si="132"/>
        <v>0</v>
      </c>
      <c r="AC100" s="96"/>
      <c r="AD100" s="96"/>
      <c r="AE100" s="112"/>
      <c r="AF100" s="112"/>
      <c r="AG100" s="112"/>
      <c r="AH100" s="114"/>
    </row>
    <row r="101" s="3" customFormat="1" ht="30" customHeight="1" spans="1:34">
      <c r="A101" s="93"/>
      <c r="B101" s="94" t="s">
        <v>145</v>
      </c>
      <c r="C101" s="95"/>
      <c r="D101" s="95"/>
      <c r="E101" s="94"/>
      <c r="F101" s="96">
        <f t="shared" si="126"/>
        <v>551.1</v>
      </c>
      <c r="G101" s="96">
        <f t="shared" si="127"/>
        <v>551.1</v>
      </c>
      <c r="H101" s="35">
        <f t="shared" si="93"/>
        <v>0</v>
      </c>
      <c r="I101" s="96"/>
      <c r="J101" s="96"/>
      <c r="K101" s="96"/>
      <c r="L101" s="96"/>
      <c r="M101" s="96"/>
      <c r="N101" s="96"/>
      <c r="O101" s="96"/>
      <c r="P101" s="96">
        <f t="shared" si="128"/>
        <v>0</v>
      </c>
      <c r="Q101" s="96"/>
      <c r="R101" s="96"/>
      <c r="S101" s="96">
        <f t="shared" si="129"/>
        <v>551.1</v>
      </c>
      <c r="T101" s="106">
        <f t="shared" si="130"/>
        <v>532.44</v>
      </c>
      <c r="U101" s="100">
        <v>524.18</v>
      </c>
      <c r="V101" s="108">
        <v>8.26</v>
      </c>
      <c r="W101" s="96"/>
      <c r="X101" s="96"/>
      <c r="Y101" s="96">
        <f t="shared" si="131"/>
        <v>18.66</v>
      </c>
      <c r="Z101" s="96">
        <v>18.66</v>
      </c>
      <c r="AA101" s="96"/>
      <c r="AB101" s="96">
        <f t="shared" si="132"/>
        <v>0</v>
      </c>
      <c r="AC101" s="96"/>
      <c r="AD101" s="96"/>
      <c r="AE101" s="112"/>
      <c r="AF101" s="112"/>
      <c r="AG101" s="112"/>
      <c r="AH101" s="114"/>
    </row>
    <row r="102" s="3" customFormat="1" ht="30" customHeight="1" spans="1:34">
      <c r="A102" s="93"/>
      <c r="B102" s="94" t="s">
        <v>146</v>
      </c>
      <c r="C102" s="95"/>
      <c r="D102" s="95"/>
      <c r="E102" s="94"/>
      <c r="F102" s="96">
        <f t="shared" si="126"/>
        <v>207.51</v>
      </c>
      <c r="G102" s="96">
        <f t="shared" si="127"/>
        <v>207.51</v>
      </c>
      <c r="H102" s="35">
        <f t="shared" si="93"/>
        <v>0</v>
      </c>
      <c r="I102" s="96"/>
      <c r="J102" s="96"/>
      <c r="K102" s="96"/>
      <c r="L102" s="96"/>
      <c r="M102" s="96"/>
      <c r="N102" s="96"/>
      <c r="O102" s="96"/>
      <c r="P102" s="96">
        <f t="shared" si="128"/>
        <v>0</v>
      </c>
      <c r="Q102" s="96"/>
      <c r="R102" s="96"/>
      <c r="S102" s="96">
        <f t="shared" si="129"/>
        <v>207.51</v>
      </c>
      <c r="T102" s="106">
        <f t="shared" si="130"/>
        <v>190.51</v>
      </c>
      <c r="U102" s="96">
        <v>183.71</v>
      </c>
      <c r="V102" s="108">
        <v>6.8</v>
      </c>
      <c r="W102" s="96"/>
      <c r="X102" s="96"/>
      <c r="Y102" s="96">
        <f t="shared" si="131"/>
        <v>17</v>
      </c>
      <c r="Z102" s="96">
        <v>17</v>
      </c>
      <c r="AA102" s="96"/>
      <c r="AB102" s="96">
        <f t="shared" si="132"/>
        <v>0</v>
      </c>
      <c r="AC102" s="96"/>
      <c r="AD102" s="96"/>
      <c r="AE102" s="112"/>
      <c r="AF102" s="112"/>
      <c r="AG102" s="112"/>
      <c r="AH102" s="114"/>
    </row>
    <row r="103" s="3" customFormat="1" ht="30" customHeight="1" spans="1:34">
      <c r="A103" s="93"/>
      <c r="B103" s="94" t="s">
        <v>147</v>
      </c>
      <c r="C103" s="95"/>
      <c r="D103" s="95"/>
      <c r="E103" s="94"/>
      <c r="F103" s="96">
        <f t="shared" si="126"/>
        <v>372.56</v>
      </c>
      <c r="G103" s="96">
        <f t="shared" si="127"/>
        <v>372.56</v>
      </c>
      <c r="H103" s="35">
        <f t="shared" si="93"/>
        <v>0</v>
      </c>
      <c r="I103" s="96"/>
      <c r="J103" s="96"/>
      <c r="K103" s="96"/>
      <c r="L103" s="96"/>
      <c r="M103" s="96"/>
      <c r="N103" s="96"/>
      <c r="O103" s="96"/>
      <c r="P103" s="96">
        <f t="shared" si="128"/>
        <v>0</v>
      </c>
      <c r="Q103" s="96"/>
      <c r="R103" s="96"/>
      <c r="S103" s="96">
        <f t="shared" si="129"/>
        <v>372.56</v>
      </c>
      <c r="T103" s="106">
        <f t="shared" si="130"/>
        <v>352.76</v>
      </c>
      <c r="U103" s="100">
        <v>344.36</v>
      </c>
      <c r="V103" s="108">
        <v>8.4</v>
      </c>
      <c r="W103" s="96"/>
      <c r="X103" s="96"/>
      <c r="Y103" s="96">
        <f t="shared" si="131"/>
        <v>19.8</v>
      </c>
      <c r="Z103" s="96">
        <v>19.8</v>
      </c>
      <c r="AA103" s="96"/>
      <c r="AB103" s="96">
        <f t="shared" si="132"/>
        <v>0</v>
      </c>
      <c r="AC103" s="96"/>
      <c r="AD103" s="96"/>
      <c r="AE103" s="112"/>
      <c r="AF103" s="112"/>
      <c r="AG103" s="112"/>
      <c r="AH103" s="114"/>
    </row>
    <row r="104" s="3" customFormat="1" ht="30" customHeight="1" spans="1:34">
      <c r="A104" s="93"/>
      <c r="B104" s="94" t="s">
        <v>148</v>
      </c>
      <c r="C104" s="95"/>
      <c r="D104" s="95"/>
      <c r="E104" s="94"/>
      <c r="F104" s="96">
        <f t="shared" si="126"/>
        <v>554.04</v>
      </c>
      <c r="G104" s="96">
        <f t="shared" si="127"/>
        <v>554.04</v>
      </c>
      <c r="H104" s="35">
        <f t="shared" si="93"/>
        <v>0</v>
      </c>
      <c r="I104" s="96"/>
      <c r="J104" s="96"/>
      <c r="K104" s="96"/>
      <c r="L104" s="96"/>
      <c r="M104" s="96"/>
      <c r="N104" s="96"/>
      <c r="O104" s="96"/>
      <c r="P104" s="96">
        <f t="shared" si="128"/>
        <v>0</v>
      </c>
      <c r="Q104" s="96"/>
      <c r="R104" s="96"/>
      <c r="S104" s="96">
        <f t="shared" si="129"/>
        <v>554.04</v>
      </c>
      <c r="T104" s="106">
        <f t="shared" si="130"/>
        <v>530.77</v>
      </c>
      <c r="U104" s="96">
        <v>521.79</v>
      </c>
      <c r="V104" s="108">
        <v>8.98</v>
      </c>
      <c r="W104" s="96"/>
      <c r="X104" s="96"/>
      <c r="Y104" s="96">
        <f t="shared" si="131"/>
        <v>23.27</v>
      </c>
      <c r="Z104" s="96">
        <v>23.27</v>
      </c>
      <c r="AA104" s="96"/>
      <c r="AB104" s="96">
        <f t="shared" si="132"/>
        <v>0</v>
      </c>
      <c r="AC104" s="96"/>
      <c r="AD104" s="96"/>
      <c r="AE104" s="112"/>
      <c r="AF104" s="112"/>
      <c r="AG104" s="112"/>
      <c r="AH104" s="114"/>
    </row>
    <row r="105" s="3" customFormat="1" ht="30" customHeight="1" spans="1:34">
      <c r="A105" s="93"/>
      <c r="B105" s="94" t="s">
        <v>149</v>
      </c>
      <c r="C105" s="95"/>
      <c r="D105" s="95"/>
      <c r="E105" s="94"/>
      <c r="F105" s="96">
        <f t="shared" si="126"/>
        <v>388.41</v>
      </c>
      <c r="G105" s="96">
        <f t="shared" si="127"/>
        <v>388.41</v>
      </c>
      <c r="H105" s="35">
        <f t="shared" si="93"/>
        <v>0</v>
      </c>
      <c r="I105" s="96"/>
      <c r="J105" s="96"/>
      <c r="K105" s="96"/>
      <c r="L105" s="96"/>
      <c r="M105" s="96"/>
      <c r="N105" s="96"/>
      <c r="O105" s="96"/>
      <c r="P105" s="96">
        <f t="shared" si="128"/>
        <v>0</v>
      </c>
      <c r="Q105" s="96"/>
      <c r="R105" s="96"/>
      <c r="S105" s="96">
        <f t="shared" si="129"/>
        <v>388.41</v>
      </c>
      <c r="T105" s="106">
        <f t="shared" si="130"/>
        <v>372.23</v>
      </c>
      <c r="U105" s="96">
        <v>351.75</v>
      </c>
      <c r="V105" s="108">
        <v>20.48</v>
      </c>
      <c r="W105" s="96"/>
      <c r="X105" s="96"/>
      <c r="Y105" s="96">
        <f t="shared" si="131"/>
        <v>16.18</v>
      </c>
      <c r="Z105" s="96">
        <v>16.18</v>
      </c>
      <c r="AA105" s="96"/>
      <c r="AB105" s="96">
        <f t="shared" si="132"/>
        <v>0</v>
      </c>
      <c r="AC105" s="96"/>
      <c r="AD105" s="96"/>
      <c r="AE105" s="112"/>
      <c r="AF105" s="112"/>
      <c r="AG105" s="112"/>
      <c r="AH105" s="114"/>
    </row>
    <row r="106" s="3" customFormat="1" ht="30" customHeight="1" spans="1:34">
      <c r="A106" s="93"/>
      <c r="B106" s="94" t="s">
        <v>150</v>
      </c>
      <c r="C106" s="95"/>
      <c r="D106" s="95"/>
      <c r="E106" s="94"/>
      <c r="F106" s="96">
        <f t="shared" si="126"/>
        <v>158.63</v>
      </c>
      <c r="G106" s="96">
        <f t="shared" si="127"/>
        <v>158.63</v>
      </c>
      <c r="H106" s="35">
        <f t="shared" si="93"/>
        <v>0</v>
      </c>
      <c r="I106" s="96"/>
      <c r="J106" s="96"/>
      <c r="K106" s="96"/>
      <c r="L106" s="96"/>
      <c r="M106" s="96"/>
      <c r="N106" s="96"/>
      <c r="O106" s="96"/>
      <c r="P106" s="96">
        <f t="shared" si="128"/>
        <v>0</v>
      </c>
      <c r="Q106" s="96"/>
      <c r="R106" s="96"/>
      <c r="S106" s="96">
        <f t="shared" si="129"/>
        <v>158.63</v>
      </c>
      <c r="T106" s="106">
        <f t="shared" si="130"/>
        <v>146.74</v>
      </c>
      <c r="U106" s="100">
        <v>140.95</v>
      </c>
      <c r="V106" s="108">
        <v>5.79</v>
      </c>
      <c r="W106" s="96"/>
      <c r="X106" s="96"/>
      <c r="Y106" s="96">
        <f t="shared" si="131"/>
        <v>11.89</v>
      </c>
      <c r="Z106" s="96">
        <v>11.89</v>
      </c>
      <c r="AA106" s="96"/>
      <c r="AB106" s="96">
        <f t="shared" si="132"/>
        <v>0</v>
      </c>
      <c r="AC106" s="96"/>
      <c r="AD106" s="96"/>
      <c r="AE106" s="112"/>
      <c r="AF106" s="112"/>
      <c r="AG106" s="112"/>
      <c r="AH106" s="114"/>
    </row>
    <row r="107" s="3" customFormat="1" ht="30" customHeight="1" spans="1:34">
      <c r="A107" s="93"/>
      <c r="B107" s="94" t="s">
        <v>151</v>
      </c>
      <c r="C107" s="95"/>
      <c r="D107" s="95"/>
      <c r="E107" s="94"/>
      <c r="F107" s="96">
        <f t="shared" si="126"/>
        <v>925.21</v>
      </c>
      <c r="G107" s="96">
        <f t="shared" si="127"/>
        <v>925.21</v>
      </c>
      <c r="H107" s="35">
        <f t="shared" si="93"/>
        <v>0</v>
      </c>
      <c r="I107" s="96"/>
      <c r="J107" s="96"/>
      <c r="K107" s="96"/>
      <c r="L107" s="96"/>
      <c r="M107" s="96"/>
      <c r="N107" s="96"/>
      <c r="O107" s="96"/>
      <c r="P107" s="96">
        <f t="shared" si="128"/>
        <v>0</v>
      </c>
      <c r="Q107" s="96"/>
      <c r="R107" s="96"/>
      <c r="S107" s="96">
        <f t="shared" si="129"/>
        <v>925.21</v>
      </c>
      <c r="T107" s="106">
        <f t="shared" si="130"/>
        <v>897.17</v>
      </c>
      <c r="U107" s="96">
        <v>851.18</v>
      </c>
      <c r="V107" s="108">
        <v>45.99</v>
      </c>
      <c r="W107" s="96"/>
      <c r="X107" s="96"/>
      <c r="Y107" s="96">
        <f t="shared" si="131"/>
        <v>28.04</v>
      </c>
      <c r="Z107" s="96">
        <v>28.04</v>
      </c>
      <c r="AA107" s="96"/>
      <c r="AB107" s="96">
        <f t="shared" si="132"/>
        <v>0</v>
      </c>
      <c r="AC107" s="96"/>
      <c r="AD107" s="96"/>
      <c r="AE107" s="112"/>
      <c r="AF107" s="112"/>
      <c r="AG107" s="112"/>
      <c r="AH107" s="114"/>
    </row>
    <row r="108" s="3" customFormat="1" ht="30" customHeight="1" spans="1:34">
      <c r="A108" s="93"/>
      <c r="B108" s="94" t="s">
        <v>152</v>
      </c>
      <c r="C108" s="95"/>
      <c r="D108" s="95"/>
      <c r="E108" s="94"/>
      <c r="F108" s="96">
        <f t="shared" si="126"/>
        <v>548.97</v>
      </c>
      <c r="G108" s="96">
        <f t="shared" si="127"/>
        <v>548.97</v>
      </c>
      <c r="H108" s="35">
        <f t="shared" si="93"/>
        <v>0</v>
      </c>
      <c r="I108" s="96"/>
      <c r="J108" s="96"/>
      <c r="K108" s="96"/>
      <c r="L108" s="96"/>
      <c r="M108" s="96"/>
      <c r="N108" s="96"/>
      <c r="O108" s="96"/>
      <c r="P108" s="96">
        <f t="shared" si="128"/>
        <v>0</v>
      </c>
      <c r="Q108" s="96"/>
      <c r="R108" s="96"/>
      <c r="S108" s="96">
        <f t="shared" si="129"/>
        <v>548.97</v>
      </c>
      <c r="T108" s="106">
        <f t="shared" si="130"/>
        <v>517.09</v>
      </c>
      <c r="U108" s="100">
        <v>489.79</v>
      </c>
      <c r="V108" s="108">
        <v>27.3</v>
      </c>
      <c r="W108" s="96"/>
      <c r="X108" s="96"/>
      <c r="Y108" s="96">
        <f t="shared" si="131"/>
        <v>31.88</v>
      </c>
      <c r="Z108" s="96">
        <v>31.88</v>
      </c>
      <c r="AA108" s="96"/>
      <c r="AB108" s="96">
        <f t="shared" si="132"/>
        <v>0</v>
      </c>
      <c r="AC108" s="96"/>
      <c r="AD108" s="96"/>
      <c r="AE108" s="112"/>
      <c r="AF108" s="112"/>
      <c r="AG108" s="112"/>
      <c r="AH108" s="114"/>
    </row>
    <row r="109" s="3" customFormat="1" ht="30" customHeight="1" spans="1:34">
      <c r="A109" s="93"/>
      <c r="B109" s="94" t="s">
        <v>153</v>
      </c>
      <c r="C109" s="95"/>
      <c r="D109" s="95"/>
      <c r="E109" s="94"/>
      <c r="F109" s="96">
        <f t="shared" si="126"/>
        <v>273.87</v>
      </c>
      <c r="G109" s="96">
        <f t="shared" si="127"/>
        <v>273.87</v>
      </c>
      <c r="H109" s="35">
        <f t="shared" si="93"/>
        <v>0</v>
      </c>
      <c r="I109" s="96"/>
      <c r="J109" s="96"/>
      <c r="K109" s="96"/>
      <c r="L109" s="96"/>
      <c r="M109" s="96"/>
      <c r="N109" s="96"/>
      <c r="O109" s="96"/>
      <c r="P109" s="96">
        <f t="shared" si="128"/>
        <v>0</v>
      </c>
      <c r="Q109" s="96"/>
      <c r="R109" s="96"/>
      <c r="S109" s="96">
        <f t="shared" si="129"/>
        <v>273.87</v>
      </c>
      <c r="T109" s="106">
        <f t="shared" si="130"/>
        <v>261.24</v>
      </c>
      <c r="U109" s="96">
        <v>254.68</v>
      </c>
      <c r="V109" s="108">
        <v>6.56</v>
      </c>
      <c r="W109" s="96"/>
      <c r="X109" s="96"/>
      <c r="Y109" s="96">
        <f t="shared" si="131"/>
        <v>12.63</v>
      </c>
      <c r="Z109" s="96">
        <v>12.63</v>
      </c>
      <c r="AA109" s="96"/>
      <c r="AB109" s="96">
        <f t="shared" si="132"/>
        <v>0</v>
      </c>
      <c r="AC109" s="96"/>
      <c r="AD109" s="96"/>
      <c r="AE109" s="112"/>
      <c r="AF109" s="112"/>
      <c r="AG109" s="112"/>
      <c r="AH109" s="114"/>
    </row>
    <row r="110" s="3" customFormat="1" ht="30" customHeight="1" spans="1:34">
      <c r="A110" s="93"/>
      <c r="B110" s="94" t="s">
        <v>154</v>
      </c>
      <c r="C110" s="95"/>
      <c r="D110" s="95"/>
      <c r="E110" s="94"/>
      <c r="F110" s="96">
        <f t="shared" si="126"/>
        <v>2298.22</v>
      </c>
      <c r="G110" s="96">
        <f t="shared" si="127"/>
        <v>2206.22</v>
      </c>
      <c r="H110" s="35">
        <f t="shared" si="93"/>
        <v>0</v>
      </c>
      <c r="I110" s="96"/>
      <c r="J110" s="96"/>
      <c r="K110" s="96"/>
      <c r="L110" s="96"/>
      <c r="M110" s="96"/>
      <c r="N110" s="96"/>
      <c r="O110" s="96"/>
      <c r="P110" s="96">
        <f t="shared" si="128"/>
        <v>92</v>
      </c>
      <c r="Q110" s="96">
        <v>92</v>
      </c>
      <c r="R110" s="96"/>
      <c r="S110" s="96">
        <f t="shared" si="129"/>
        <v>2298.22</v>
      </c>
      <c r="T110" s="106">
        <f t="shared" si="130"/>
        <v>2192.2</v>
      </c>
      <c r="U110" s="100">
        <v>1880.2</v>
      </c>
      <c r="V110" s="108">
        <v>288</v>
      </c>
      <c r="W110" s="96">
        <v>24</v>
      </c>
      <c r="X110" s="96"/>
      <c r="Y110" s="96">
        <f t="shared" si="131"/>
        <v>14.02</v>
      </c>
      <c r="Z110" s="96">
        <v>14.02</v>
      </c>
      <c r="AA110" s="96"/>
      <c r="AB110" s="96">
        <f t="shared" si="132"/>
        <v>92</v>
      </c>
      <c r="AC110" s="96">
        <v>47</v>
      </c>
      <c r="AD110" s="96">
        <v>45</v>
      </c>
      <c r="AE110" s="112" t="e">
        <f>AF110+AG110</f>
        <v>#REF!</v>
      </c>
      <c r="AF110" s="112">
        <f>AC110+U110</f>
        <v>1927.2</v>
      </c>
      <c r="AG110" s="112" t="e">
        <f>AD110+AA110+#REF!</f>
        <v>#REF!</v>
      </c>
      <c r="AH110" s="114"/>
    </row>
    <row r="111" s="3" customFormat="1" ht="30" customHeight="1" spans="1:34">
      <c r="A111" s="93" t="s">
        <v>155</v>
      </c>
      <c r="B111" s="94" t="s">
        <v>156</v>
      </c>
      <c r="C111" s="95"/>
      <c r="D111" s="95"/>
      <c r="E111" s="94"/>
      <c r="F111" s="96">
        <f t="shared" si="126"/>
        <v>1143.93</v>
      </c>
      <c r="G111" s="96">
        <f t="shared" si="127"/>
        <v>1053.93</v>
      </c>
      <c r="H111" s="35">
        <f t="shared" si="93"/>
        <v>0</v>
      </c>
      <c r="I111" s="96"/>
      <c r="J111" s="96"/>
      <c r="K111" s="96"/>
      <c r="L111" s="96"/>
      <c r="M111" s="96"/>
      <c r="N111" s="96"/>
      <c r="O111" s="96"/>
      <c r="P111" s="96">
        <f t="shared" si="128"/>
        <v>90</v>
      </c>
      <c r="Q111" s="96">
        <v>90</v>
      </c>
      <c r="R111" s="96"/>
      <c r="S111" s="96">
        <f t="shared" si="129"/>
        <v>1143.93</v>
      </c>
      <c r="T111" s="106">
        <f t="shared" si="130"/>
        <v>1053.93</v>
      </c>
      <c r="U111" s="96">
        <v>971.93</v>
      </c>
      <c r="V111" s="108"/>
      <c r="W111" s="96">
        <v>82</v>
      </c>
      <c r="X111" s="96"/>
      <c r="Y111" s="96">
        <f t="shared" si="131"/>
        <v>0</v>
      </c>
      <c r="Z111" s="96"/>
      <c r="AA111" s="96"/>
      <c r="AB111" s="96">
        <f t="shared" si="132"/>
        <v>90</v>
      </c>
      <c r="AC111" s="96">
        <v>45</v>
      </c>
      <c r="AD111" s="96">
        <v>45</v>
      </c>
      <c r="AE111" s="112" t="e">
        <f>AF111+AG111</f>
        <v>#REF!</v>
      </c>
      <c r="AF111" s="112">
        <f>AC111+U111</f>
        <v>1016.93</v>
      </c>
      <c r="AG111" s="112" t="e">
        <f>AD111+AA111+#REF!</f>
        <v>#REF!</v>
      </c>
      <c r="AH111" s="114"/>
    </row>
    <row r="112" s="3" customFormat="1" ht="30" customHeight="1" spans="1:34">
      <c r="A112" s="101" t="s">
        <v>157</v>
      </c>
      <c r="B112" s="94" t="s">
        <v>158</v>
      </c>
      <c r="C112" s="95"/>
      <c r="D112" s="95"/>
      <c r="E112" s="94"/>
      <c r="F112" s="96">
        <f t="shared" si="126"/>
        <v>6.46</v>
      </c>
      <c r="G112" s="96">
        <f t="shared" si="127"/>
        <v>6.46</v>
      </c>
      <c r="H112" s="35">
        <f t="shared" si="93"/>
        <v>0</v>
      </c>
      <c r="I112" s="96"/>
      <c r="J112" s="96"/>
      <c r="K112" s="96"/>
      <c r="L112" s="96"/>
      <c r="M112" s="96"/>
      <c r="N112" s="96"/>
      <c r="O112" s="96"/>
      <c r="P112" s="96">
        <f t="shared" si="128"/>
        <v>0</v>
      </c>
      <c r="Q112" s="96"/>
      <c r="R112" s="96"/>
      <c r="S112" s="96">
        <f t="shared" si="129"/>
        <v>6.46</v>
      </c>
      <c r="T112" s="106">
        <f t="shared" si="130"/>
        <v>6.46</v>
      </c>
      <c r="U112" s="100">
        <v>5.86</v>
      </c>
      <c r="V112" s="108">
        <v>0.6</v>
      </c>
      <c r="W112" s="96"/>
      <c r="X112" s="96"/>
      <c r="Y112" s="96">
        <f t="shared" si="131"/>
        <v>0</v>
      </c>
      <c r="Z112" s="96"/>
      <c r="AA112" s="96"/>
      <c r="AB112" s="96">
        <f t="shared" si="132"/>
        <v>0</v>
      </c>
      <c r="AC112" s="96"/>
      <c r="AD112" s="96"/>
      <c r="AE112" s="112"/>
      <c r="AF112" s="112"/>
      <c r="AG112" s="112"/>
      <c r="AH112" s="114"/>
    </row>
    <row r="113" s="3" customFormat="1" ht="30" customHeight="1" spans="1:34">
      <c r="A113" s="93" t="s">
        <v>159</v>
      </c>
      <c r="B113" s="94" t="s">
        <v>160</v>
      </c>
      <c r="C113" s="95"/>
      <c r="D113" s="95"/>
      <c r="E113" s="94"/>
      <c r="F113" s="96">
        <f t="shared" si="126"/>
        <v>171.06</v>
      </c>
      <c r="G113" s="96">
        <f t="shared" si="127"/>
        <v>171.06</v>
      </c>
      <c r="H113" s="35">
        <f t="shared" si="93"/>
        <v>0</v>
      </c>
      <c r="I113" s="96"/>
      <c r="J113" s="96"/>
      <c r="K113" s="96"/>
      <c r="L113" s="96"/>
      <c r="M113" s="96"/>
      <c r="N113" s="96"/>
      <c r="O113" s="96"/>
      <c r="P113" s="96">
        <f t="shared" si="128"/>
        <v>0</v>
      </c>
      <c r="Q113" s="96"/>
      <c r="R113" s="96"/>
      <c r="S113" s="96">
        <f t="shared" si="129"/>
        <v>171.06</v>
      </c>
      <c r="T113" s="106">
        <f t="shared" si="130"/>
        <v>171.06</v>
      </c>
      <c r="U113" s="96">
        <v>131.56</v>
      </c>
      <c r="V113" s="108">
        <v>10.5</v>
      </c>
      <c r="W113" s="96">
        <v>29</v>
      </c>
      <c r="X113" s="96"/>
      <c r="Y113" s="96">
        <f t="shared" si="131"/>
        <v>0</v>
      </c>
      <c r="Z113" s="96"/>
      <c r="AA113" s="96"/>
      <c r="AB113" s="96">
        <f t="shared" si="132"/>
        <v>0</v>
      </c>
      <c r="AC113" s="96"/>
      <c r="AD113" s="96"/>
      <c r="AE113" s="112" t="e">
        <f t="shared" ref="AE113:AE136" si="133">AF113+AG113</f>
        <v>#REF!</v>
      </c>
      <c r="AF113" s="112">
        <f t="shared" ref="AF113:AF136" si="134">AC113+U113</f>
        <v>131.56</v>
      </c>
      <c r="AG113" s="112" t="e">
        <f>AD113+AA113+#REF!</f>
        <v>#REF!</v>
      </c>
      <c r="AH113" s="114"/>
    </row>
    <row r="114" s="3" customFormat="1" ht="30" hidden="1" customHeight="1" spans="1:34">
      <c r="A114" s="93" t="s">
        <v>161</v>
      </c>
      <c r="B114" s="94" t="s">
        <v>28</v>
      </c>
      <c r="C114" s="95">
        <f t="shared" ref="C114:F114" si="135">SUM(C115:C116)</f>
        <v>0</v>
      </c>
      <c r="D114" s="95">
        <f t="shared" si="135"/>
        <v>0</v>
      </c>
      <c r="E114" s="94">
        <f t="shared" si="135"/>
        <v>0</v>
      </c>
      <c r="F114" s="100">
        <f t="shared" si="135"/>
        <v>0</v>
      </c>
      <c r="G114" s="96">
        <f t="shared" si="127"/>
        <v>0</v>
      </c>
      <c r="H114" s="35">
        <f t="shared" si="93"/>
        <v>0</v>
      </c>
      <c r="I114" s="96">
        <f t="shared" ref="I114:N114" si="136">SUM(I115:I116)</f>
        <v>0</v>
      </c>
      <c r="J114" s="96">
        <f t="shared" si="136"/>
        <v>0</v>
      </c>
      <c r="K114" s="96">
        <f t="shared" si="136"/>
        <v>0</v>
      </c>
      <c r="L114" s="96">
        <f t="shared" si="136"/>
        <v>0</v>
      </c>
      <c r="M114" s="96">
        <f t="shared" si="136"/>
        <v>0</v>
      </c>
      <c r="N114" s="96">
        <f t="shared" si="136"/>
        <v>0</v>
      </c>
      <c r="O114" s="96">
        <f t="shared" ref="O114" si="137">SUM(O115:O116)</f>
        <v>0</v>
      </c>
      <c r="P114" s="96">
        <f t="shared" si="128"/>
        <v>0</v>
      </c>
      <c r="Q114" s="96">
        <f t="shared" ref="Q114:X114" si="138">SUM(Q115:Q116)</f>
        <v>0</v>
      </c>
      <c r="R114" s="96">
        <f t="shared" si="138"/>
        <v>0</v>
      </c>
      <c r="S114" s="96">
        <f t="shared" si="129"/>
        <v>0</v>
      </c>
      <c r="T114" s="106">
        <f t="shared" si="130"/>
        <v>0</v>
      </c>
      <c r="U114" s="96">
        <f t="shared" si="138"/>
        <v>0</v>
      </c>
      <c r="V114" s="108">
        <f t="shared" si="138"/>
        <v>0</v>
      </c>
      <c r="W114" s="96">
        <f t="shared" si="138"/>
        <v>0</v>
      </c>
      <c r="X114" s="96">
        <f t="shared" si="138"/>
        <v>0</v>
      </c>
      <c r="Y114" s="96">
        <f t="shared" si="131"/>
        <v>0</v>
      </c>
      <c r="Z114" s="96">
        <f t="shared" ref="Z114:AD114" si="139">SUM(Z115:Z116)</f>
        <v>0</v>
      </c>
      <c r="AA114" s="96">
        <f t="shared" si="139"/>
        <v>0</v>
      </c>
      <c r="AB114" s="96">
        <f t="shared" si="132"/>
        <v>0</v>
      </c>
      <c r="AC114" s="96">
        <f t="shared" si="139"/>
        <v>0</v>
      </c>
      <c r="AD114" s="96">
        <f t="shared" si="139"/>
        <v>0</v>
      </c>
      <c r="AE114" s="112" t="e">
        <f t="shared" si="133"/>
        <v>#REF!</v>
      </c>
      <c r="AF114" s="112">
        <f t="shared" si="134"/>
        <v>0</v>
      </c>
      <c r="AG114" s="112" t="e">
        <f>AD114+AA114+#REF!</f>
        <v>#REF!</v>
      </c>
      <c r="AH114" s="114"/>
    </row>
    <row r="115" s="3" customFormat="1" ht="30" hidden="1" customHeight="1" spans="1:34">
      <c r="A115" s="93"/>
      <c r="B115" s="97" t="s">
        <v>154</v>
      </c>
      <c r="C115" s="102"/>
      <c r="D115" s="102"/>
      <c r="E115" s="99"/>
      <c r="F115" s="96">
        <f t="shared" ref="F115:F120" si="140">SUM(G115,H115,P115)</f>
        <v>0</v>
      </c>
      <c r="G115" s="96">
        <f t="shared" si="127"/>
        <v>0</v>
      </c>
      <c r="H115" s="35">
        <f t="shared" si="93"/>
        <v>0</v>
      </c>
      <c r="I115" s="96"/>
      <c r="J115" s="96"/>
      <c r="K115" s="96"/>
      <c r="L115" s="96"/>
      <c r="M115" s="96"/>
      <c r="N115" s="96"/>
      <c r="O115" s="96"/>
      <c r="P115" s="96">
        <f t="shared" si="128"/>
        <v>0</v>
      </c>
      <c r="Q115" s="96"/>
      <c r="R115" s="96"/>
      <c r="S115" s="96">
        <f t="shared" si="129"/>
        <v>0</v>
      </c>
      <c r="T115" s="106">
        <f t="shared" si="130"/>
        <v>0</v>
      </c>
      <c r="U115" s="96"/>
      <c r="V115" s="108"/>
      <c r="W115" s="96"/>
      <c r="X115" s="96"/>
      <c r="Y115" s="96">
        <f t="shared" si="131"/>
        <v>0</v>
      </c>
      <c r="Z115" s="96"/>
      <c r="AA115" s="96"/>
      <c r="AB115" s="96">
        <f t="shared" si="132"/>
        <v>0</v>
      </c>
      <c r="AC115" s="96"/>
      <c r="AD115" s="96"/>
      <c r="AE115" s="112" t="e">
        <f t="shared" si="133"/>
        <v>#REF!</v>
      </c>
      <c r="AF115" s="112">
        <f t="shared" si="134"/>
        <v>0</v>
      </c>
      <c r="AG115" s="112" t="e">
        <f>AD115+AA115+#REF!</f>
        <v>#REF!</v>
      </c>
      <c r="AH115" s="114"/>
    </row>
    <row r="116" s="3" customFormat="1" ht="30" hidden="1" customHeight="1" spans="1:34">
      <c r="A116" s="93"/>
      <c r="B116" s="97" t="s">
        <v>156</v>
      </c>
      <c r="C116" s="102"/>
      <c r="D116" s="102"/>
      <c r="E116" s="99"/>
      <c r="F116" s="96">
        <f t="shared" si="140"/>
        <v>0</v>
      </c>
      <c r="G116" s="96">
        <f t="shared" si="127"/>
        <v>0</v>
      </c>
      <c r="H116" s="35">
        <f t="shared" si="93"/>
        <v>0</v>
      </c>
      <c r="I116" s="96"/>
      <c r="J116" s="96"/>
      <c r="K116" s="96"/>
      <c r="L116" s="96"/>
      <c r="M116" s="96"/>
      <c r="N116" s="96"/>
      <c r="O116" s="96"/>
      <c r="P116" s="96">
        <f t="shared" si="128"/>
        <v>0</v>
      </c>
      <c r="Q116" s="96"/>
      <c r="R116" s="96"/>
      <c r="S116" s="96">
        <f t="shared" si="129"/>
        <v>0</v>
      </c>
      <c r="T116" s="106">
        <f t="shared" si="130"/>
        <v>0</v>
      </c>
      <c r="U116" s="96"/>
      <c r="V116" s="108"/>
      <c r="W116" s="96"/>
      <c r="X116" s="96"/>
      <c r="Y116" s="96">
        <f t="shared" si="131"/>
        <v>0</v>
      </c>
      <c r="Z116" s="96"/>
      <c r="AA116" s="96"/>
      <c r="AB116" s="96">
        <f t="shared" si="132"/>
        <v>0</v>
      </c>
      <c r="AC116" s="96"/>
      <c r="AD116" s="96"/>
      <c r="AE116" s="112" t="e">
        <f t="shared" si="133"/>
        <v>#REF!</v>
      </c>
      <c r="AF116" s="112">
        <f t="shared" si="134"/>
        <v>0</v>
      </c>
      <c r="AG116" s="112" t="e">
        <f>AD116+AA116+#REF!</f>
        <v>#REF!</v>
      </c>
      <c r="AH116" s="114"/>
    </row>
    <row r="117" s="3" customFormat="1" ht="30" customHeight="1" spans="1:34">
      <c r="A117" s="103" t="s">
        <v>162</v>
      </c>
      <c r="B117" s="94"/>
      <c r="C117" s="95">
        <f t="shared" ref="C117:F117" si="141">SUM(C118:C120)</f>
        <v>0</v>
      </c>
      <c r="D117" s="95">
        <f t="shared" si="141"/>
        <v>0</v>
      </c>
      <c r="E117" s="94">
        <f t="shared" si="141"/>
        <v>0</v>
      </c>
      <c r="F117" s="100">
        <f t="shared" si="141"/>
        <v>418.54</v>
      </c>
      <c r="G117" s="96">
        <f t="shared" si="127"/>
        <v>268.54</v>
      </c>
      <c r="H117" s="35">
        <f t="shared" si="93"/>
        <v>0</v>
      </c>
      <c r="I117" s="100">
        <f t="shared" ref="I117:N117" si="142">SUM(I118:I120)</f>
        <v>0</v>
      </c>
      <c r="J117" s="100">
        <f t="shared" si="142"/>
        <v>0</v>
      </c>
      <c r="K117" s="100">
        <f t="shared" si="142"/>
        <v>0</v>
      </c>
      <c r="L117" s="100">
        <f t="shared" si="142"/>
        <v>0</v>
      </c>
      <c r="M117" s="100">
        <f t="shared" si="142"/>
        <v>0</v>
      </c>
      <c r="N117" s="100">
        <f t="shared" si="142"/>
        <v>0</v>
      </c>
      <c r="O117" s="100">
        <f t="shared" ref="O117" si="143">SUM(O118:O120)</f>
        <v>0</v>
      </c>
      <c r="P117" s="96">
        <f t="shared" si="128"/>
        <v>150</v>
      </c>
      <c r="Q117" s="100">
        <f t="shared" ref="Q117:X117" si="144">SUM(Q118:Q120)</f>
        <v>0</v>
      </c>
      <c r="R117" s="100">
        <f t="shared" si="144"/>
        <v>150</v>
      </c>
      <c r="S117" s="96">
        <f t="shared" si="129"/>
        <v>418.54</v>
      </c>
      <c r="T117" s="106">
        <f t="shared" si="130"/>
        <v>218.54</v>
      </c>
      <c r="U117" s="100">
        <f t="shared" si="144"/>
        <v>190.34</v>
      </c>
      <c r="V117" s="107">
        <f t="shared" si="144"/>
        <v>16.2</v>
      </c>
      <c r="W117" s="100">
        <f t="shared" si="144"/>
        <v>12</v>
      </c>
      <c r="X117" s="100">
        <f t="shared" si="144"/>
        <v>0</v>
      </c>
      <c r="Y117" s="96">
        <f t="shared" si="131"/>
        <v>50</v>
      </c>
      <c r="Z117" s="100">
        <f t="shared" ref="Z117:AD117" si="145">SUM(Z118:Z120)</f>
        <v>50</v>
      </c>
      <c r="AA117" s="100">
        <f t="shared" si="145"/>
        <v>0</v>
      </c>
      <c r="AB117" s="100">
        <f t="shared" si="145"/>
        <v>150</v>
      </c>
      <c r="AC117" s="100">
        <f t="shared" si="145"/>
        <v>75</v>
      </c>
      <c r="AD117" s="100">
        <f t="shared" si="145"/>
        <v>75</v>
      </c>
      <c r="AE117" s="112" t="e">
        <f t="shared" si="133"/>
        <v>#REF!</v>
      </c>
      <c r="AF117" s="112">
        <f t="shared" si="134"/>
        <v>265.34</v>
      </c>
      <c r="AG117" s="112" t="e">
        <f>AD117+AA117+#REF!</f>
        <v>#REF!</v>
      </c>
      <c r="AH117" s="113">
        <f>SUM(AH118:AH120)</f>
        <v>0</v>
      </c>
    </row>
    <row r="118" s="3" customFormat="1" ht="30" customHeight="1" spans="1:34">
      <c r="A118" s="93" t="s">
        <v>163</v>
      </c>
      <c r="B118" s="94" t="s">
        <v>164</v>
      </c>
      <c r="C118" s="95"/>
      <c r="D118" s="95"/>
      <c r="E118" s="94"/>
      <c r="F118" s="96">
        <f t="shared" si="140"/>
        <v>278.39</v>
      </c>
      <c r="G118" s="96">
        <f t="shared" si="127"/>
        <v>128.39</v>
      </c>
      <c r="H118" s="35">
        <f t="shared" si="93"/>
        <v>0</v>
      </c>
      <c r="I118" s="96"/>
      <c r="J118" s="96"/>
      <c r="K118" s="96"/>
      <c r="L118" s="96"/>
      <c r="M118" s="96"/>
      <c r="N118" s="96"/>
      <c r="O118" s="96"/>
      <c r="P118" s="96">
        <f t="shared" si="128"/>
        <v>150</v>
      </c>
      <c r="Q118" s="96"/>
      <c r="R118" s="96">
        <v>150</v>
      </c>
      <c r="S118" s="96">
        <f t="shared" si="129"/>
        <v>278.39</v>
      </c>
      <c r="T118" s="106">
        <f t="shared" si="130"/>
        <v>78.39</v>
      </c>
      <c r="U118" s="96">
        <v>72.39</v>
      </c>
      <c r="V118" s="108">
        <v>6</v>
      </c>
      <c r="W118" s="96"/>
      <c r="X118" s="96"/>
      <c r="Y118" s="96">
        <f t="shared" si="131"/>
        <v>50</v>
      </c>
      <c r="Z118" s="96">
        <v>50</v>
      </c>
      <c r="AA118" s="96"/>
      <c r="AB118" s="96">
        <f t="shared" ref="AB118:AB120" si="146">SUM(AC118:AD118)</f>
        <v>150</v>
      </c>
      <c r="AC118" s="96">
        <v>75</v>
      </c>
      <c r="AD118" s="96">
        <v>75</v>
      </c>
      <c r="AE118" s="112" t="e">
        <f t="shared" si="133"/>
        <v>#REF!</v>
      </c>
      <c r="AF118" s="112">
        <f t="shared" si="134"/>
        <v>147.39</v>
      </c>
      <c r="AG118" s="112" t="e">
        <f>AD118+AA118+#REF!</f>
        <v>#REF!</v>
      </c>
      <c r="AH118" s="114"/>
    </row>
    <row r="119" s="4" customFormat="1" ht="30" customHeight="1" spans="1:34">
      <c r="A119" s="93"/>
      <c r="B119" s="94" t="s">
        <v>165</v>
      </c>
      <c r="C119" s="95"/>
      <c r="D119" s="95"/>
      <c r="E119" s="94"/>
      <c r="F119" s="96">
        <f t="shared" si="140"/>
        <v>71.16</v>
      </c>
      <c r="G119" s="96">
        <f t="shared" si="127"/>
        <v>71.16</v>
      </c>
      <c r="H119" s="35">
        <f t="shared" si="93"/>
        <v>0</v>
      </c>
      <c r="I119" s="96"/>
      <c r="J119" s="96"/>
      <c r="K119" s="96"/>
      <c r="L119" s="96"/>
      <c r="M119" s="96"/>
      <c r="N119" s="96"/>
      <c r="O119" s="96"/>
      <c r="P119" s="96">
        <f t="shared" si="128"/>
        <v>0</v>
      </c>
      <c r="Q119" s="96"/>
      <c r="R119" s="96"/>
      <c r="S119" s="96">
        <f t="shared" si="129"/>
        <v>71.16</v>
      </c>
      <c r="T119" s="106">
        <f t="shared" si="130"/>
        <v>71.16</v>
      </c>
      <c r="U119" s="96">
        <v>65.16</v>
      </c>
      <c r="V119" s="108">
        <v>6</v>
      </c>
      <c r="W119" s="96"/>
      <c r="X119" s="96"/>
      <c r="Y119" s="96">
        <f t="shared" si="131"/>
        <v>0</v>
      </c>
      <c r="Z119" s="96"/>
      <c r="AA119" s="96"/>
      <c r="AB119" s="96">
        <f t="shared" si="146"/>
        <v>0</v>
      </c>
      <c r="AC119" s="96"/>
      <c r="AD119" s="96"/>
      <c r="AE119" s="112" t="e">
        <f t="shared" si="133"/>
        <v>#REF!</v>
      </c>
      <c r="AF119" s="112">
        <f t="shared" si="134"/>
        <v>65.16</v>
      </c>
      <c r="AG119" s="112" t="e">
        <f>AD119+AA119+#REF!</f>
        <v>#REF!</v>
      </c>
      <c r="AH119" s="114"/>
    </row>
    <row r="120" s="3" customFormat="1" ht="30" customHeight="1" spans="1:34">
      <c r="A120" s="93" t="s">
        <v>166</v>
      </c>
      <c r="B120" s="94" t="s">
        <v>167</v>
      </c>
      <c r="C120" s="95"/>
      <c r="D120" s="95"/>
      <c r="E120" s="94"/>
      <c r="F120" s="96">
        <f t="shared" si="140"/>
        <v>68.99</v>
      </c>
      <c r="G120" s="96">
        <f t="shared" si="127"/>
        <v>68.99</v>
      </c>
      <c r="H120" s="35">
        <f t="shared" si="93"/>
        <v>0</v>
      </c>
      <c r="I120" s="96"/>
      <c r="J120" s="96"/>
      <c r="K120" s="96"/>
      <c r="L120" s="96"/>
      <c r="M120" s="96"/>
      <c r="N120" s="96"/>
      <c r="O120" s="96"/>
      <c r="P120" s="96">
        <f t="shared" si="128"/>
        <v>0</v>
      </c>
      <c r="Q120" s="96"/>
      <c r="R120" s="96"/>
      <c r="S120" s="96">
        <f t="shared" si="129"/>
        <v>68.99</v>
      </c>
      <c r="T120" s="106">
        <f t="shared" si="130"/>
        <v>68.99</v>
      </c>
      <c r="U120" s="96">
        <v>52.79</v>
      </c>
      <c r="V120" s="108">
        <v>4.2</v>
      </c>
      <c r="W120" s="96">
        <v>12</v>
      </c>
      <c r="X120" s="96"/>
      <c r="Y120" s="96">
        <f t="shared" si="131"/>
        <v>0</v>
      </c>
      <c r="Z120" s="96"/>
      <c r="AA120" s="96"/>
      <c r="AB120" s="96">
        <f t="shared" si="146"/>
        <v>0</v>
      </c>
      <c r="AC120" s="96"/>
      <c r="AD120" s="96"/>
      <c r="AE120" s="112" t="e">
        <f t="shared" si="133"/>
        <v>#REF!</v>
      </c>
      <c r="AF120" s="112">
        <f t="shared" si="134"/>
        <v>52.79</v>
      </c>
      <c r="AG120" s="112" t="e">
        <f>AD120+AA120+#REF!</f>
        <v>#REF!</v>
      </c>
      <c r="AH120" s="114"/>
    </row>
    <row r="121" s="3" customFormat="1" ht="30" customHeight="1" spans="1:34">
      <c r="A121" s="103" t="s">
        <v>168</v>
      </c>
      <c r="B121" s="94"/>
      <c r="C121" s="95">
        <f t="shared" ref="C121:F121" si="147">SUM(C126:C128,C122)</f>
        <v>0</v>
      </c>
      <c r="D121" s="95">
        <f t="shared" si="147"/>
        <v>0</v>
      </c>
      <c r="E121" s="94">
        <f t="shared" si="147"/>
        <v>0</v>
      </c>
      <c r="F121" s="100">
        <f t="shared" si="147"/>
        <v>971.76</v>
      </c>
      <c r="G121" s="96">
        <f t="shared" si="127"/>
        <v>895.26</v>
      </c>
      <c r="H121" s="35">
        <f t="shared" si="93"/>
        <v>66.5</v>
      </c>
      <c r="I121" s="100">
        <f t="shared" ref="I121:N121" si="148">SUM(I126:I128,I122)</f>
        <v>0</v>
      </c>
      <c r="J121" s="100">
        <f t="shared" si="148"/>
        <v>25</v>
      </c>
      <c r="K121" s="100">
        <f t="shared" si="148"/>
        <v>36.5</v>
      </c>
      <c r="L121" s="100">
        <f t="shared" si="148"/>
        <v>5</v>
      </c>
      <c r="M121" s="100">
        <f t="shared" si="148"/>
        <v>0</v>
      </c>
      <c r="N121" s="100">
        <f t="shared" si="148"/>
        <v>0</v>
      </c>
      <c r="O121" s="100">
        <f t="shared" ref="O121" si="149">SUM(O126:O128,O122)</f>
        <v>0</v>
      </c>
      <c r="P121" s="96">
        <f t="shared" si="128"/>
        <v>10</v>
      </c>
      <c r="Q121" s="100">
        <f t="shared" ref="Q121:X121" si="150">SUM(Q126:Q128,Q122)</f>
        <v>0</v>
      </c>
      <c r="R121" s="100">
        <f t="shared" si="150"/>
        <v>10</v>
      </c>
      <c r="S121" s="96">
        <f t="shared" si="129"/>
        <v>971.76</v>
      </c>
      <c r="T121" s="106">
        <f t="shared" si="130"/>
        <v>933.76</v>
      </c>
      <c r="U121" s="100">
        <f t="shared" si="150"/>
        <v>731.86</v>
      </c>
      <c r="V121" s="107">
        <f t="shared" si="150"/>
        <v>30.6</v>
      </c>
      <c r="W121" s="100">
        <f t="shared" si="150"/>
        <v>132.8</v>
      </c>
      <c r="X121" s="100">
        <f t="shared" si="150"/>
        <v>38.5</v>
      </c>
      <c r="Y121" s="96">
        <f t="shared" si="131"/>
        <v>28</v>
      </c>
      <c r="Z121" s="100">
        <f t="shared" ref="Z121:AD121" si="151">SUM(Z126:Z128,Z122)</f>
        <v>0</v>
      </c>
      <c r="AA121" s="100">
        <f t="shared" si="151"/>
        <v>28</v>
      </c>
      <c r="AB121" s="100">
        <f t="shared" si="151"/>
        <v>10</v>
      </c>
      <c r="AC121" s="100">
        <f t="shared" si="151"/>
        <v>10</v>
      </c>
      <c r="AD121" s="100">
        <f t="shared" si="151"/>
        <v>0</v>
      </c>
      <c r="AE121" s="112" t="e">
        <f t="shared" si="133"/>
        <v>#REF!</v>
      </c>
      <c r="AF121" s="112">
        <f t="shared" si="134"/>
        <v>741.86</v>
      </c>
      <c r="AG121" s="112" t="e">
        <f>AD121+AA121+#REF!</f>
        <v>#REF!</v>
      </c>
      <c r="AH121" s="113">
        <f>SUM(AH126:AH128,AH122)</f>
        <v>0</v>
      </c>
    </row>
    <row r="122" s="3" customFormat="1" ht="30" customHeight="1" spans="1:34">
      <c r="A122" s="93" t="s">
        <v>169</v>
      </c>
      <c r="B122" s="94" t="s">
        <v>28</v>
      </c>
      <c r="C122" s="95">
        <f t="shared" ref="C122:F122" si="152">SUM(C123:C125)</f>
        <v>0</v>
      </c>
      <c r="D122" s="95">
        <f t="shared" si="152"/>
        <v>0</v>
      </c>
      <c r="E122" s="94">
        <f t="shared" si="152"/>
        <v>0</v>
      </c>
      <c r="F122" s="100">
        <f t="shared" si="152"/>
        <v>354.97</v>
      </c>
      <c r="G122" s="96">
        <f t="shared" si="127"/>
        <v>345.47</v>
      </c>
      <c r="H122" s="35">
        <f t="shared" si="93"/>
        <v>9.5</v>
      </c>
      <c r="I122" s="100">
        <f t="shared" ref="I122:N122" si="153">SUM(I123:I125)</f>
        <v>0</v>
      </c>
      <c r="J122" s="100">
        <f t="shared" si="153"/>
        <v>0</v>
      </c>
      <c r="K122" s="100">
        <f t="shared" si="153"/>
        <v>9.5</v>
      </c>
      <c r="L122" s="100">
        <f t="shared" si="153"/>
        <v>0</v>
      </c>
      <c r="M122" s="100">
        <f t="shared" si="153"/>
        <v>0</v>
      </c>
      <c r="N122" s="100">
        <f t="shared" si="153"/>
        <v>0</v>
      </c>
      <c r="O122" s="100">
        <f t="shared" ref="O122" si="154">SUM(O123:O125)</f>
        <v>0</v>
      </c>
      <c r="P122" s="96">
        <f t="shared" si="128"/>
        <v>0</v>
      </c>
      <c r="Q122" s="100">
        <f t="shared" ref="Q122:X122" si="155">SUM(Q123:Q125)</f>
        <v>0</v>
      </c>
      <c r="R122" s="100">
        <f t="shared" si="155"/>
        <v>0</v>
      </c>
      <c r="S122" s="96">
        <f t="shared" si="129"/>
        <v>354.97</v>
      </c>
      <c r="T122" s="106">
        <f t="shared" si="130"/>
        <v>354.97</v>
      </c>
      <c r="U122" s="100">
        <f t="shared" si="155"/>
        <v>327.37</v>
      </c>
      <c r="V122" s="107">
        <f t="shared" si="155"/>
        <v>5.4</v>
      </c>
      <c r="W122" s="100">
        <f t="shared" si="155"/>
        <v>12.7</v>
      </c>
      <c r="X122" s="100">
        <f t="shared" si="155"/>
        <v>9.5</v>
      </c>
      <c r="Y122" s="96">
        <f t="shared" si="131"/>
        <v>0</v>
      </c>
      <c r="Z122" s="100">
        <f t="shared" ref="Z122:AD122" si="156">SUM(Z123:Z125)</f>
        <v>0</v>
      </c>
      <c r="AA122" s="100">
        <f t="shared" si="156"/>
        <v>0</v>
      </c>
      <c r="AB122" s="100">
        <f t="shared" si="156"/>
        <v>0</v>
      </c>
      <c r="AC122" s="100">
        <f t="shared" si="156"/>
        <v>0</v>
      </c>
      <c r="AD122" s="100">
        <f t="shared" si="156"/>
        <v>0</v>
      </c>
      <c r="AE122" s="112" t="e">
        <f t="shared" si="133"/>
        <v>#REF!</v>
      </c>
      <c r="AF122" s="112">
        <f t="shared" si="134"/>
        <v>327.37</v>
      </c>
      <c r="AG122" s="112" t="e">
        <f>AD122+AA122+#REF!</f>
        <v>#REF!</v>
      </c>
      <c r="AH122" s="113">
        <f>SUM(AH123:AH125)</f>
        <v>0</v>
      </c>
    </row>
    <row r="123" s="3" customFormat="1" ht="30" customHeight="1" spans="1:34">
      <c r="A123" s="104"/>
      <c r="B123" s="94" t="s">
        <v>170</v>
      </c>
      <c r="C123" s="95"/>
      <c r="D123" s="95"/>
      <c r="E123" s="94"/>
      <c r="F123" s="96">
        <f t="shared" ref="F123:F127" si="157">SUM(G123,H123,P123)</f>
        <v>51.25</v>
      </c>
      <c r="G123" s="96">
        <f t="shared" si="127"/>
        <v>51.25</v>
      </c>
      <c r="H123" s="35">
        <f t="shared" si="93"/>
        <v>0</v>
      </c>
      <c r="I123" s="96"/>
      <c r="J123" s="96"/>
      <c r="K123" s="96"/>
      <c r="L123" s="96"/>
      <c r="M123" s="96"/>
      <c r="N123" s="96"/>
      <c r="O123" s="96"/>
      <c r="P123" s="96">
        <f t="shared" si="128"/>
        <v>0</v>
      </c>
      <c r="Q123" s="96"/>
      <c r="R123" s="96"/>
      <c r="S123" s="96">
        <f t="shared" si="129"/>
        <v>51.25</v>
      </c>
      <c r="T123" s="106">
        <f t="shared" si="130"/>
        <v>51.25</v>
      </c>
      <c r="U123" s="96">
        <v>42.35</v>
      </c>
      <c r="V123" s="108">
        <v>2.4</v>
      </c>
      <c r="W123" s="96">
        <v>6.5</v>
      </c>
      <c r="X123" s="96"/>
      <c r="Y123" s="96">
        <f t="shared" si="131"/>
        <v>0</v>
      </c>
      <c r="Z123" s="96"/>
      <c r="AA123" s="96"/>
      <c r="AB123" s="96">
        <f t="shared" ref="AB123:AB127" si="158">SUM(AC123:AD123)</f>
        <v>0</v>
      </c>
      <c r="AC123" s="96"/>
      <c r="AD123" s="96"/>
      <c r="AE123" s="112" t="e">
        <f t="shared" si="133"/>
        <v>#REF!</v>
      </c>
      <c r="AF123" s="112">
        <f t="shared" si="134"/>
        <v>42.35</v>
      </c>
      <c r="AG123" s="112" t="e">
        <f>AD123+AA123+#REF!</f>
        <v>#REF!</v>
      </c>
      <c r="AH123" s="114"/>
    </row>
    <row r="124" s="3" customFormat="1" ht="30" customHeight="1" spans="1:34">
      <c r="A124" s="104"/>
      <c r="B124" s="94" t="s">
        <v>171</v>
      </c>
      <c r="C124" s="95"/>
      <c r="D124" s="95"/>
      <c r="E124" s="94"/>
      <c r="F124" s="96">
        <f t="shared" si="157"/>
        <v>234.12</v>
      </c>
      <c r="G124" s="96">
        <f t="shared" si="127"/>
        <v>224.62</v>
      </c>
      <c r="H124" s="35">
        <f t="shared" si="93"/>
        <v>9.5</v>
      </c>
      <c r="I124" s="96"/>
      <c r="J124" s="96"/>
      <c r="K124" s="96">
        <v>9.5</v>
      </c>
      <c r="L124" s="96"/>
      <c r="M124" s="96"/>
      <c r="N124" s="96"/>
      <c r="O124" s="96"/>
      <c r="P124" s="96">
        <f t="shared" si="128"/>
        <v>0</v>
      </c>
      <c r="Q124" s="96"/>
      <c r="R124" s="96"/>
      <c r="S124" s="96">
        <f t="shared" si="129"/>
        <v>234.12</v>
      </c>
      <c r="T124" s="106">
        <f t="shared" si="130"/>
        <v>234.12</v>
      </c>
      <c r="U124" s="96">
        <v>224.62</v>
      </c>
      <c r="V124" s="108"/>
      <c r="W124" s="96"/>
      <c r="X124" s="96">
        <v>9.5</v>
      </c>
      <c r="Y124" s="96">
        <f t="shared" si="131"/>
        <v>0</v>
      </c>
      <c r="Z124" s="96"/>
      <c r="AA124" s="96"/>
      <c r="AB124" s="96">
        <f t="shared" si="158"/>
        <v>0</v>
      </c>
      <c r="AC124" s="96"/>
      <c r="AD124" s="96"/>
      <c r="AE124" s="112" t="e">
        <f t="shared" si="133"/>
        <v>#REF!</v>
      </c>
      <c r="AF124" s="112">
        <f t="shared" si="134"/>
        <v>224.62</v>
      </c>
      <c r="AG124" s="112" t="e">
        <f>AD124+AA124+#REF!</f>
        <v>#REF!</v>
      </c>
      <c r="AH124" s="114"/>
    </row>
    <row r="125" s="3" customFormat="1" ht="30" customHeight="1" spans="1:34">
      <c r="A125" s="104"/>
      <c r="B125" s="94" t="s">
        <v>172</v>
      </c>
      <c r="C125" s="95"/>
      <c r="D125" s="95"/>
      <c r="E125" s="94"/>
      <c r="F125" s="96">
        <f t="shared" si="157"/>
        <v>69.6</v>
      </c>
      <c r="G125" s="96">
        <f t="shared" si="127"/>
        <v>69.6</v>
      </c>
      <c r="H125" s="35">
        <f t="shared" si="93"/>
        <v>0</v>
      </c>
      <c r="I125" s="96"/>
      <c r="J125" s="96"/>
      <c r="K125" s="96"/>
      <c r="L125" s="96"/>
      <c r="M125" s="96"/>
      <c r="N125" s="96"/>
      <c r="O125" s="96"/>
      <c r="P125" s="96">
        <f t="shared" si="128"/>
        <v>0</v>
      </c>
      <c r="Q125" s="96"/>
      <c r="R125" s="96"/>
      <c r="S125" s="96">
        <f t="shared" si="129"/>
        <v>69.6</v>
      </c>
      <c r="T125" s="106">
        <f t="shared" si="130"/>
        <v>69.6</v>
      </c>
      <c r="U125" s="96">
        <v>60.4</v>
      </c>
      <c r="V125" s="108">
        <v>3</v>
      </c>
      <c r="W125" s="96">
        <v>6.2</v>
      </c>
      <c r="X125" s="96"/>
      <c r="Y125" s="96">
        <f t="shared" si="131"/>
        <v>0</v>
      </c>
      <c r="Z125" s="96"/>
      <c r="AA125" s="96"/>
      <c r="AB125" s="96">
        <f t="shared" si="158"/>
        <v>0</v>
      </c>
      <c r="AC125" s="96"/>
      <c r="AD125" s="96"/>
      <c r="AE125" s="112" t="e">
        <f t="shared" si="133"/>
        <v>#REF!</v>
      </c>
      <c r="AF125" s="112">
        <f t="shared" si="134"/>
        <v>60.4</v>
      </c>
      <c r="AG125" s="112" t="e">
        <f>AD125+AA125+#REF!</f>
        <v>#REF!</v>
      </c>
      <c r="AH125" s="114"/>
    </row>
    <row r="126" s="3" customFormat="1" ht="30" customHeight="1" spans="1:34">
      <c r="A126" s="93" t="s">
        <v>173</v>
      </c>
      <c r="B126" s="94" t="s">
        <v>174</v>
      </c>
      <c r="C126" s="95"/>
      <c r="D126" s="95"/>
      <c r="E126" s="94"/>
      <c r="F126" s="96">
        <f t="shared" si="157"/>
        <v>10.8</v>
      </c>
      <c r="G126" s="96">
        <f t="shared" si="127"/>
        <v>10.8</v>
      </c>
      <c r="H126" s="35">
        <f t="shared" si="93"/>
        <v>0</v>
      </c>
      <c r="I126" s="96"/>
      <c r="J126" s="96"/>
      <c r="K126" s="96"/>
      <c r="L126" s="96"/>
      <c r="M126" s="96"/>
      <c r="N126" s="96"/>
      <c r="O126" s="96"/>
      <c r="P126" s="96">
        <f t="shared" si="128"/>
        <v>0</v>
      </c>
      <c r="Q126" s="96"/>
      <c r="R126" s="96"/>
      <c r="S126" s="96">
        <f t="shared" si="129"/>
        <v>10.8</v>
      </c>
      <c r="T126" s="106">
        <f t="shared" si="130"/>
        <v>10.8</v>
      </c>
      <c r="U126" s="96">
        <v>7.2</v>
      </c>
      <c r="V126" s="108">
        <v>0.6</v>
      </c>
      <c r="W126" s="96">
        <v>3</v>
      </c>
      <c r="X126" s="96"/>
      <c r="Y126" s="96">
        <f t="shared" si="131"/>
        <v>0</v>
      </c>
      <c r="Z126" s="96"/>
      <c r="AA126" s="96"/>
      <c r="AB126" s="96">
        <f t="shared" si="158"/>
        <v>0</v>
      </c>
      <c r="AC126" s="96"/>
      <c r="AD126" s="96"/>
      <c r="AE126" s="112" t="e">
        <f t="shared" si="133"/>
        <v>#REF!</v>
      </c>
      <c r="AF126" s="112">
        <f t="shared" si="134"/>
        <v>7.2</v>
      </c>
      <c r="AG126" s="112" t="e">
        <f>AD126+AA126+#REF!</f>
        <v>#REF!</v>
      </c>
      <c r="AH126" s="114"/>
    </row>
    <row r="127" s="3" customFormat="1" ht="30" customHeight="1" spans="1:34">
      <c r="A127" s="93" t="s">
        <v>175</v>
      </c>
      <c r="B127" s="94" t="s">
        <v>176</v>
      </c>
      <c r="C127" s="95"/>
      <c r="D127" s="95"/>
      <c r="E127" s="94"/>
      <c r="F127" s="96">
        <f t="shared" si="157"/>
        <v>49.06</v>
      </c>
      <c r="G127" s="96">
        <f t="shared" si="127"/>
        <v>49.06</v>
      </c>
      <c r="H127" s="35">
        <f t="shared" si="93"/>
        <v>0</v>
      </c>
      <c r="I127" s="96"/>
      <c r="J127" s="96"/>
      <c r="K127" s="96"/>
      <c r="L127" s="96"/>
      <c r="M127" s="96"/>
      <c r="N127" s="96"/>
      <c r="O127" s="96"/>
      <c r="P127" s="96">
        <f t="shared" si="128"/>
        <v>0</v>
      </c>
      <c r="Q127" s="96"/>
      <c r="R127" s="96"/>
      <c r="S127" s="96">
        <f t="shared" si="129"/>
        <v>49.06</v>
      </c>
      <c r="T127" s="106">
        <f t="shared" si="130"/>
        <v>49.06</v>
      </c>
      <c r="U127" s="96">
        <v>38.26</v>
      </c>
      <c r="V127" s="108">
        <v>1.2</v>
      </c>
      <c r="W127" s="96">
        <v>9.6</v>
      </c>
      <c r="X127" s="96"/>
      <c r="Y127" s="96">
        <f t="shared" si="131"/>
        <v>0</v>
      </c>
      <c r="Z127" s="96"/>
      <c r="AA127" s="96"/>
      <c r="AB127" s="96">
        <f t="shared" si="158"/>
        <v>0</v>
      </c>
      <c r="AC127" s="96"/>
      <c r="AD127" s="96"/>
      <c r="AE127" s="112" t="e">
        <f t="shared" si="133"/>
        <v>#REF!</v>
      </c>
      <c r="AF127" s="112">
        <f t="shared" si="134"/>
        <v>38.26</v>
      </c>
      <c r="AG127" s="112" t="e">
        <f>AD127+AA127+#REF!</f>
        <v>#REF!</v>
      </c>
      <c r="AH127" s="114"/>
    </row>
    <row r="128" s="3" customFormat="1" ht="30" customHeight="1" spans="1:34">
      <c r="A128" s="93" t="s">
        <v>177</v>
      </c>
      <c r="B128" s="94" t="s">
        <v>28</v>
      </c>
      <c r="C128" s="95">
        <f t="shared" ref="C128:F128" si="159">SUM(C129:C131)</f>
        <v>0</v>
      </c>
      <c r="D128" s="95">
        <f t="shared" si="159"/>
        <v>0</v>
      </c>
      <c r="E128" s="94">
        <f t="shared" si="159"/>
        <v>0</v>
      </c>
      <c r="F128" s="100">
        <f t="shared" si="159"/>
        <v>556.93</v>
      </c>
      <c r="G128" s="96">
        <f t="shared" si="127"/>
        <v>489.93</v>
      </c>
      <c r="H128" s="35">
        <f t="shared" si="93"/>
        <v>57</v>
      </c>
      <c r="I128" s="100">
        <f t="shared" ref="I128:O128" si="160">SUM(I129:I131)</f>
        <v>0</v>
      </c>
      <c r="J128" s="100">
        <f t="shared" si="160"/>
        <v>25</v>
      </c>
      <c r="K128" s="100">
        <f t="shared" si="160"/>
        <v>27</v>
      </c>
      <c r="L128" s="100">
        <f t="shared" si="160"/>
        <v>5</v>
      </c>
      <c r="M128" s="100">
        <f t="shared" si="160"/>
        <v>0</v>
      </c>
      <c r="N128" s="100">
        <f t="shared" si="160"/>
        <v>0</v>
      </c>
      <c r="O128" s="100">
        <f t="shared" ref="O128" si="161">SUM(O129:O131)</f>
        <v>0</v>
      </c>
      <c r="P128" s="96">
        <f t="shared" si="128"/>
        <v>10</v>
      </c>
      <c r="Q128" s="100">
        <f t="shared" ref="Q128:X128" si="162">SUM(Q129:Q131)</f>
        <v>0</v>
      </c>
      <c r="R128" s="100">
        <f t="shared" si="162"/>
        <v>10</v>
      </c>
      <c r="S128" s="96">
        <f t="shared" si="129"/>
        <v>556.93</v>
      </c>
      <c r="T128" s="106">
        <f t="shared" si="130"/>
        <v>518.93</v>
      </c>
      <c r="U128" s="100">
        <f t="shared" si="162"/>
        <v>359.03</v>
      </c>
      <c r="V128" s="107">
        <f t="shared" si="162"/>
        <v>23.4</v>
      </c>
      <c r="W128" s="100">
        <f t="shared" si="162"/>
        <v>107.5</v>
      </c>
      <c r="X128" s="100">
        <f t="shared" si="162"/>
        <v>29</v>
      </c>
      <c r="Y128" s="96">
        <f t="shared" si="131"/>
        <v>28</v>
      </c>
      <c r="Z128" s="100">
        <f t="shared" ref="Z128:AD128" si="163">SUM(Z129:Z131)</f>
        <v>0</v>
      </c>
      <c r="AA128" s="100">
        <f t="shared" si="163"/>
        <v>28</v>
      </c>
      <c r="AB128" s="100">
        <f t="shared" si="163"/>
        <v>10</v>
      </c>
      <c r="AC128" s="100">
        <f t="shared" si="163"/>
        <v>10</v>
      </c>
      <c r="AD128" s="100">
        <f t="shared" si="163"/>
        <v>0</v>
      </c>
      <c r="AE128" s="112" t="e">
        <f t="shared" si="133"/>
        <v>#REF!</v>
      </c>
      <c r="AF128" s="112">
        <f t="shared" si="134"/>
        <v>369.03</v>
      </c>
      <c r="AG128" s="112" t="e">
        <f>AD128+AA128+#REF!</f>
        <v>#REF!</v>
      </c>
      <c r="AH128" s="113">
        <f>SUM(AH129:AH131)</f>
        <v>0</v>
      </c>
    </row>
    <row r="129" s="3" customFormat="1" ht="30" customHeight="1" spans="1:34">
      <c r="A129" s="104"/>
      <c r="B129" s="94" t="s">
        <v>178</v>
      </c>
      <c r="C129" s="95"/>
      <c r="D129" s="95"/>
      <c r="E129" s="94"/>
      <c r="F129" s="96">
        <f t="shared" ref="F129:F132" si="164">SUM(G129,H129,P129)</f>
        <v>209.31</v>
      </c>
      <c r="G129" s="96">
        <f t="shared" si="127"/>
        <v>167.31</v>
      </c>
      <c r="H129" s="35">
        <f t="shared" si="93"/>
        <v>32</v>
      </c>
      <c r="I129" s="96"/>
      <c r="J129" s="96"/>
      <c r="K129" s="96">
        <v>27</v>
      </c>
      <c r="L129" s="96">
        <v>5</v>
      </c>
      <c r="M129" s="96"/>
      <c r="N129" s="96"/>
      <c r="O129" s="96"/>
      <c r="P129" s="96">
        <f t="shared" si="128"/>
        <v>10</v>
      </c>
      <c r="Q129" s="96"/>
      <c r="R129" s="96">
        <v>10</v>
      </c>
      <c r="S129" s="96">
        <f t="shared" si="129"/>
        <v>209.31</v>
      </c>
      <c r="T129" s="106">
        <f t="shared" si="130"/>
        <v>183.31</v>
      </c>
      <c r="U129" s="96">
        <v>118.41</v>
      </c>
      <c r="V129" s="108">
        <v>5.2</v>
      </c>
      <c r="W129" s="96">
        <v>43.7</v>
      </c>
      <c r="X129" s="96">
        <v>16</v>
      </c>
      <c r="Y129" s="96">
        <f t="shared" si="131"/>
        <v>16</v>
      </c>
      <c r="Z129" s="96"/>
      <c r="AA129" s="96">
        <v>16</v>
      </c>
      <c r="AB129" s="96">
        <f t="shared" ref="AB129:AB131" si="165">SUM(AC129:AD129)</f>
        <v>10</v>
      </c>
      <c r="AC129" s="96">
        <v>10</v>
      </c>
      <c r="AD129" s="96"/>
      <c r="AE129" s="112" t="e">
        <f t="shared" si="133"/>
        <v>#REF!</v>
      </c>
      <c r="AF129" s="112">
        <f t="shared" si="134"/>
        <v>128.41</v>
      </c>
      <c r="AG129" s="112" t="e">
        <f>AD129+AA129+#REF!</f>
        <v>#REF!</v>
      </c>
      <c r="AH129" s="114"/>
    </row>
    <row r="130" s="3" customFormat="1" ht="30" customHeight="1" spans="1:34">
      <c r="A130" s="104"/>
      <c r="B130" s="94" t="s">
        <v>179</v>
      </c>
      <c r="C130" s="95"/>
      <c r="D130" s="95"/>
      <c r="E130" s="94"/>
      <c r="F130" s="96">
        <f t="shared" si="164"/>
        <v>54.39</v>
      </c>
      <c r="G130" s="96">
        <f t="shared" si="127"/>
        <v>54.39</v>
      </c>
      <c r="H130" s="35">
        <f t="shared" si="93"/>
        <v>0</v>
      </c>
      <c r="I130" s="96"/>
      <c r="J130" s="96"/>
      <c r="K130" s="96"/>
      <c r="L130" s="96"/>
      <c r="M130" s="96"/>
      <c r="N130" s="96"/>
      <c r="O130" s="96"/>
      <c r="P130" s="96">
        <f t="shared" si="128"/>
        <v>0</v>
      </c>
      <c r="Q130" s="96"/>
      <c r="R130" s="96"/>
      <c r="S130" s="96">
        <f t="shared" si="129"/>
        <v>54.39</v>
      </c>
      <c r="T130" s="106">
        <f t="shared" si="130"/>
        <v>54.39</v>
      </c>
      <c r="U130" s="96">
        <v>45.59</v>
      </c>
      <c r="V130" s="108">
        <v>5</v>
      </c>
      <c r="W130" s="96">
        <v>3.8</v>
      </c>
      <c r="X130" s="96"/>
      <c r="Y130" s="96">
        <f t="shared" si="131"/>
        <v>0</v>
      </c>
      <c r="Z130" s="96"/>
      <c r="AA130" s="96"/>
      <c r="AB130" s="96">
        <f t="shared" si="165"/>
        <v>0</v>
      </c>
      <c r="AC130" s="96"/>
      <c r="AD130" s="96"/>
      <c r="AE130" s="112" t="e">
        <f t="shared" si="133"/>
        <v>#REF!</v>
      </c>
      <c r="AF130" s="112">
        <f t="shared" si="134"/>
        <v>45.59</v>
      </c>
      <c r="AG130" s="112" t="e">
        <f>AD130+AA130+#REF!</f>
        <v>#REF!</v>
      </c>
      <c r="AH130" s="114"/>
    </row>
    <row r="131" s="3" customFormat="1" ht="30" customHeight="1" spans="1:34">
      <c r="A131" s="104"/>
      <c r="B131" s="94" t="s">
        <v>180</v>
      </c>
      <c r="C131" s="95"/>
      <c r="D131" s="95"/>
      <c r="E131" s="94"/>
      <c r="F131" s="96">
        <f t="shared" si="164"/>
        <v>293.23</v>
      </c>
      <c r="G131" s="96">
        <f t="shared" si="127"/>
        <v>268.23</v>
      </c>
      <c r="H131" s="35">
        <f t="shared" si="93"/>
        <v>25</v>
      </c>
      <c r="I131" s="96"/>
      <c r="J131" s="96">
        <v>25</v>
      </c>
      <c r="K131" s="96"/>
      <c r="L131" s="96"/>
      <c r="M131" s="96"/>
      <c r="N131" s="96"/>
      <c r="O131" s="96"/>
      <c r="P131" s="96">
        <f t="shared" si="128"/>
        <v>0</v>
      </c>
      <c r="Q131" s="96"/>
      <c r="R131" s="96"/>
      <c r="S131" s="96">
        <f t="shared" si="129"/>
        <v>293.23</v>
      </c>
      <c r="T131" s="106">
        <f t="shared" si="130"/>
        <v>281.23</v>
      </c>
      <c r="U131" s="96">
        <v>195.03</v>
      </c>
      <c r="V131" s="108">
        <v>13.2</v>
      </c>
      <c r="W131" s="96">
        <v>60</v>
      </c>
      <c r="X131" s="96">
        <v>13</v>
      </c>
      <c r="Y131" s="96">
        <f t="shared" si="131"/>
        <v>12</v>
      </c>
      <c r="Z131" s="96"/>
      <c r="AA131" s="96">
        <v>12</v>
      </c>
      <c r="AB131" s="96">
        <f t="shared" si="165"/>
        <v>0</v>
      </c>
      <c r="AC131" s="96"/>
      <c r="AD131" s="96"/>
      <c r="AE131" s="112" t="e">
        <f t="shared" si="133"/>
        <v>#REF!</v>
      </c>
      <c r="AF131" s="112">
        <f t="shared" si="134"/>
        <v>195.03</v>
      </c>
      <c r="AG131" s="112" t="e">
        <f>AD131+AA131+#REF!</f>
        <v>#REF!</v>
      </c>
      <c r="AH131" s="114"/>
    </row>
    <row r="132" s="4" customFormat="1" ht="30" customHeight="1" spans="1:34">
      <c r="A132" s="103" t="s">
        <v>181</v>
      </c>
      <c r="B132" s="94"/>
      <c r="C132" s="95">
        <f>SUM(C136:C144,C133)</f>
        <v>0</v>
      </c>
      <c r="D132" s="95">
        <f>SUM(D136:D144,D133)</f>
        <v>0</v>
      </c>
      <c r="E132" s="94">
        <f>SUM(E136:E144,E133)</f>
        <v>0</v>
      </c>
      <c r="F132" s="96">
        <f t="shared" si="164"/>
        <v>935.25</v>
      </c>
      <c r="G132" s="96">
        <f t="shared" si="127"/>
        <v>858.25</v>
      </c>
      <c r="H132" s="35">
        <f t="shared" si="93"/>
        <v>32</v>
      </c>
      <c r="I132" s="100">
        <f t="shared" ref="I132:O132" si="166">SUM(I136:I144,I133)</f>
        <v>0</v>
      </c>
      <c r="J132" s="100">
        <f t="shared" si="166"/>
        <v>0</v>
      </c>
      <c r="K132" s="100">
        <f t="shared" si="166"/>
        <v>0</v>
      </c>
      <c r="L132" s="100">
        <f t="shared" si="166"/>
        <v>0</v>
      </c>
      <c r="M132" s="100">
        <f t="shared" si="166"/>
        <v>0</v>
      </c>
      <c r="N132" s="100">
        <f t="shared" si="166"/>
        <v>32</v>
      </c>
      <c r="O132" s="100">
        <f t="shared" ref="O132" si="167">SUM(O136:O144,O133)</f>
        <v>0</v>
      </c>
      <c r="P132" s="96">
        <f t="shared" si="128"/>
        <v>45</v>
      </c>
      <c r="Q132" s="100">
        <f t="shared" ref="Q132:X132" si="168">SUM(Q136:Q144,Q133)</f>
        <v>0</v>
      </c>
      <c r="R132" s="100">
        <f t="shared" si="168"/>
        <v>45</v>
      </c>
      <c r="S132" s="96">
        <f t="shared" si="129"/>
        <v>935.25</v>
      </c>
      <c r="T132" s="106">
        <f t="shared" si="130"/>
        <v>890.25</v>
      </c>
      <c r="U132" s="100">
        <f t="shared" si="168"/>
        <v>732.15</v>
      </c>
      <c r="V132" s="107">
        <f t="shared" si="168"/>
        <v>49.3</v>
      </c>
      <c r="W132" s="100">
        <f t="shared" si="168"/>
        <v>76.8</v>
      </c>
      <c r="X132" s="100">
        <f t="shared" si="168"/>
        <v>32</v>
      </c>
      <c r="Y132" s="96">
        <f t="shared" si="131"/>
        <v>0</v>
      </c>
      <c r="Z132" s="100">
        <f t="shared" ref="Z132:AD132" si="169">SUM(Z136:Z144,Z133)</f>
        <v>0</v>
      </c>
      <c r="AA132" s="100">
        <f t="shared" si="169"/>
        <v>0</v>
      </c>
      <c r="AB132" s="100">
        <f t="shared" si="169"/>
        <v>45</v>
      </c>
      <c r="AC132" s="100">
        <f t="shared" si="169"/>
        <v>25</v>
      </c>
      <c r="AD132" s="100">
        <f t="shared" si="169"/>
        <v>20</v>
      </c>
      <c r="AE132" s="112" t="e">
        <f t="shared" si="133"/>
        <v>#REF!</v>
      </c>
      <c r="AF132" s="112">
        <f t="shared" si="134"/>
        <v>757.15</v>
      </c>
      <c r="AG132" s="112" t="e">
        <f>AD132+AA132+#REF!</f>
        <v>#REF!</v>
      </c>
      <c r="AH132" s="113">
        <f>SUM(AH136:AH144,AH133)</f>
        <v>0</v>
      </c>
    </row>
    <row r="133" s="4" customFormat="1" ht="30" customHeight="1" spans="1:34">
      <c r="A133" s="93" t="s">
        <v>182</v>
      </c>
      <c r="B133" s="94" t="s">
        <v>28</v>
      </c>
      <c r="C133" s="95">
        <f t="shared" ref="C133:F133" si="170">SUM(C134:C135)</f>
        <v>0</v>
      </c>
      <c r="D133" s="95">
        <f t="shared" si="170"/>
        <v>0</v>
      </c>
      <c r="E133" s="94">
        <f t="shared" si="170"/>
        <v>0</v>
      </c>
      <c r="F133" s="100">
        <f t="shared" si="170"/>
        <v>239.6</v>
      </c>
      <c r="G133" s="96">
        <f t="shared" si="127"/>
        <v>234.6</v>
      </c>
      <c r="H133" s="35">
        <f t="shared" si="93"/>
        <v>0</v>
      </c>
      <c r="I133" s="100">
        <f t="shared" ref="I133:O133" si="171">SUM(I134:I135)</f>
        <v>0</v>
      </c>
      <c r="J133" s="100">
        <f t="shared" si="171"/>
        <v>0</v>
      </c>
      <c r="K133" s="100">
        <f t="shared" si="171"/>
        <v>0</v>
      </c>
      <c r="L133" s="100">
        <f t="shared" si="171"/>
        <v>0</v>
      </c>
      <c r="M133" s="100">
        <f t="shared" si="171"/>
        <v>0</v>
      </c>
      <c r="N133" s="100">
        <f t="shared" si="171"/>
        <v>0</v>
      </c>
      <c r="O133" s="100">
        <f t="shared" ref="O133" si="172">SUM(O134:O135)</f>
        <v>0</v>
      </c>
      <c r="P133" s="96">
        <f t="shared" si="128"/>
        <v>5</v>
      </c>
      <c r="Q133" s="100">
        <f t="shared" ref="Q133:X133" si="173">SUM(Q134:Q135)</f>
        <v>0</v>
      </c>
      <c r="R133" s="100">
        <f t="shared" si="173"/>
        <v>5</v>
      </c>
      <c r="S133" s="96">
        <f t="shared" si="129"/>
        <v>239.6</v>
      </c>
      <c r="T133" s="106">
        <f t="shared" si="130"/>
        <v>234.6</v>
      </c>
      <c r="U133" s="100">
        <f t="shared" si="173"/>
        <v>208.8</v>
      </c>
      <c r="V133" s="107">
        <f t="shared" si="173"/>
        <v>16</v>
      </c>
      <c r="W133" s="100">
        <f t="shared" si="173"/>
        <v>9.8</v>
      </c>
      <c r="X133" s="100">
        <f t="shared" si="173"/>
        <v>0</v>
      </c>
      <c r="Y133" s="96">
        <f t="shared" si="131"/>
        <v>0</v>
      </c>
      <c r="Z133" s="100">
        <f t="shared" ref="Z133:AD133" si="174">SUM(Z134:Z135)</f>
        <v>0</v>
      </c>
      <c r="AA133" s="100">
        <f t="shared" si="174"/>
        <v>0</v>
      </c>
      <c r="AB133" s="100">
        <f t="shared" si="174"/>
        <v>5</v>
      </c>
      <c r="AC133" s="100">
        <f t="shared" si="174"/>
        <v>5</v>
      </c>
      <c r="AD133" s="100">
        <f t="shared" si="174"/>
        <v>0</v>
      </c>
      <c r="AE133" s="112" t="e">
        <f t="shared" si="133"/>
        <v>#REF!</v>
      </c>
      <c r="AF133" s="112">
        <f t="shared" si="134"/>
        <v>213.8</v>
      </c>
      <c r="AG133" s="112" t="e">
        <f>AD133+AA133+#REF!</f>
        <v>#REF!</v>
      </c>
      <c r="AH133" s="113">
        <f>SUM(AH134:AH135)</f>
        <v>0</v>
      </c>
    </row>
    <row r="134" s="4" customFormat="1" ht="30" customHeight="1" spans="1:34">
      <c r="A134" s="104"/>
      <c r="B134" s="94" t="s">
        <v>183</v>
      </c>
      <c r="C134" s="95"/>
      <c r="D134" s="95"/>
      <c r="E134" s="94"/>
      <c r="F134" s="96">
        <f t="shared" ref="F134:F144" si="175">SUM(G134,H134,P134)</f>
        <v>129.18</v>
      </c>
      <c r="G134" s="96">
        <f t="shared" si="127"/>
        <v>124.18</v>
      </c>
      <c r="H134" s="35">
        <f t="shared" si="93"/>
        <v>0</v>
      </c>
      <c r="I134" s="96"/>
      <c r="J134" s="96"/>
      <c r="K134" s="96"/>
      <c r="L134" s="96"/>
      <c r="M134" s="96"/>
      <c r="N134" s="96"/>
      <c r="O134" s="96"/>
      <c r="P134" s="96">
        <f t="shared" si="128"/>
        <v>5</v>
      </c>
      <c r="Q134" s="96"/>
      <c r="R134" s="96">
        <v>5</v>
      </c>
      <c r="S134" s="96">
        <f t="shared" si="129"/>
        <v>129.18</v>
      </c>
      <c r="T134" s="106">
        <f t="shared" si="130"/>
        <v>129.18</v>
      </c>
      <c r="U134" s="96">
        <v>119.38</v>
      </c>
      <c r="V134" s="108">
        <v>9</v>
      </c>
      <c r="W134" s="96">
        <v>0.8</v>
      </c>
      <c r="X134" s="96"/>
      <c r="Y134" s="96">
        <f t="shared" si="131"/>
        <v>0</v>
      </c>
      <c r="Z134" s="96"/>
      <c r="AA134" s="96"/>
      <c r="AB134" s="96">
        <f t="shared" ref="AB134:AB144" si="176">SUM(AC134:AD134)</f>
        <v>0</v>
      </c>
      <c r="AC134" s="96"/>
      <c r="AD134" s="96"/>
      <c r="AE134" s="112" t="e">
        <f t="shared" si="133"/>
        <v>#REF!</v>
      </c>
      <c r="AF134" s="112">
        <f t="shared" si="134"/>
        <v>119.38</v>
      </c>
      <c r="AG134" s="112" t="e">
        <f>AD134+AA134+#REF!</f>
        <v>#REF!</v>
      </c>
      <c r="AH134" s="114"/>
    </row>
    <row r="135" s="4" customFormat="1" ht="30" customHeight="1" spans="1:34">
      <c r="A135" s="104"/>
      <c r="B135" s="94" t="s">
        <v>184</v>
      </c>
      <c r="C135" s="95"/>
      <c r="D135" s="95"/>
      <c r="E135" s="94"/>
      <c r="F135" s="96">
        <f t="shared" si="175"/>
        <v>110.42</v>
      </c>
      <c r="G135" s="96">
        <f t="shared" si="127"/>
        <v>110.42</v>
      </c>
      <c r="H135" s="35">
        <f t="shared" si="93"/>
        <v>0</v>
      </c>
      <c r="I135" s="96"/>
      <c r="J135" s="96"/>
      <c r="K135" s="96"/>
      <c r="L135" s="96"/>
      <c r="M135" s="96"/>
      <c r="N135" s="96"/>
      <c r="O135" s="96"/>
      <c r="P135" s="96">
        <f t="shared" si="128"/>
        <v>0</v>
      </c>
      <c r="Q135" s="96"/>
      <c r="R135" s="96"/>
      <c r="S135" s="96">
        <f t="shared" si="129"/>
        <v>110.42</v>
      </c>
      <c r="T135" s="106">
        <f t="shared" si="130"/>
        <v>105.42</v>
      </c>
      <c r="U135" s="96">
        <v>89.42</v>
      </c>
      <c r="V135" s="108">
        <v>7</v>
      </c>
      <c r="W135" s="96">
        <v>9</v>
      </c>
      <c r="X135" s="96"/>
      <c r="Y135" s="96">
        <f t="shared" si="131"/>
        <v>0</v>
      </c>
      <c r="Z135" s="96"/>
      <c r="AA135" s="96"/>
      <c r="AB135" s="96">
        <f t="shared" si="176"/>
        <v>5</v>
      </c>
      <c r="AC135" s="96">
        <v>5</v>
      </c>
      <c r="AD135" s="96"/>
      <c r="AE135" s="112" t="e">
        <f t="shared" si="133"/>
        <v>#REF!</v>
      </c>
      <c r="AF135" s="112">
        <f t="shared" si="134"/>
        <v>94.42</v>
      </c>
      <c r="AG135" s="112" t="e">
        <f>AD135+AA135+#REF!</f>
        <v>#REF!</v>
      </c>
      <c r="AH135" s="114"/>
    </row>
    <row r="136" s="4" customFormat="1" ht="30" customHeight="1" spans="1:34">
      <c r="A136" s="93" t="s">
        <v>185</v>
      </c>
      <c r="B136" s="94" t="s">
        <v>186</v>
      </c>
      <c r="C136" s="95"/>
      <c r="D136" s="95"/>
      <c r="E136" s="94"/>
      <c r="F136" s="96">
        <f t="shared" si="175"/>
        <v>250.67</v>
      </c>
      <c r="G136" s="96">
        <f t="shared" si="127"/>
        <v>240.67</v>
      </c>
      <c r="H136" s="35">
        <f t="shared" si="93"/>
        <v>10</v>
      </c>
      <c r="I136" s="96"/>
      <c r="J136" s="96"/>
      <c r="K136" s="96"/>
      <c r="L136" s="96"/>
      <c r="M136" s="96"/>
      <c r="N136" s="96">
        <v>10</v>
      </c>
      <c r="O136" s="96"/>
      <c r="P136" s="96">
        <f t="shared" si="128"/>
        <v>0</v>
      </c>
      <c r="Q136" s="96"/>
      <c r="R136" s="96"/>
      <c r="S136" s="96">
        <f t="shared" si="129"/>
        <v>250.67</v>
      </c>
      <c r="T136" s="106">
        <f t="shared" si="130"/>
        <v>250.67</v>
      </c>
      <c r="U136" s="96">
        <v>219.47</v>
      </c>
      <c r="V136" s="108">
        <v>16.2</v>
      </c>
      <c r="W136" s="96">
        <v>5</v>
      </c>
      <c r="X136" s="96">
        <v>10</v>
      </c>
      <c r="Y136" s="96">
        <f t="shared" si="131"/>
        <v>0</v>
      </c>
      <c r="Z136" s="96"/>
      <c r="AA136" s="96"/>
      <c r="AB136" s="96">
        <f t="shared" si="176"/>
        <v>0</v>
      </c>
      <c r="AC136" s="96"/>
      <c r="AD136" s="96"/>
      <c r="AE136" s="112" t="e">
        <f t="shared" si="133"/>
        <v>#REF!</v>
      </c>
      <c r="AF136" s="112">
        <f t="shared" si="134"/>
        <v>219.47</v>
      </c>
      <c r="AG136" s="112" t="e">
        <f>AD136+AA136+#REF!</f>
        <v>#REF!</v>
      </c>
      <c r="AH136" s="114"/>
    </row>
    <row r="137" s="4" customFormat="1" ht="30" customHeight="1" spans="1:34">
      <c r="A137" s="93"/>
      <c r="B137" s="94" t="s">
        <v>187</v>
      </c>
      <c r="C137" s="95"/>
      <c r="D137" s="95"/>
      <c r="E137" s="94"/>
      <c r="F137" s="96">
        <f t="shared" si="175"/>
        <v>4</v>
      </c>
      <c r="G137" s="96">
        <f t="shared" si="127"/>
        <v>4</v>
      </c>
      <c r="H137" s="35">
        <f t="shared" si="93"/>
        <v>0</v>
      </c>
      <c r="I137" s="96"/>
      <c r="J137" s="96"/>
      <c r="K137" s="96"/>
      <c r="L137" s="96"/>
      <c r="M137" s="96"/>
      <c r="N137" s="96"/>
      <c r="O137" s="96"/>
      <c r="P137" s="96">
        <f t="shared" si="128"/>
        <v>0</v>
      </c>
      <c r="Q137" s="96"/>
      <c r="R137" s="96"/>
      <c r="S137" s="96">
        <f t="shared" si="129"/>
        <v>4</v>
      </c>
      <c r="T137" s="106">
        <f t="shared" si="130"/>
        <v>4</v>
      </c>
      <c r="U137" s="96"/>
      <c r="V137" s="108"/>
      <c r="W137" s="96">
        <v>4</v>
      </c>
      <c r="X137" s="96"/>
      <c r="Y137" s="96">
        <f t="shared" si="131"/>
        <v>0</v>
      </c>
      <c r="Z137" s="96"/>
      <c r="AA137" s="96"/>
      <c r="AB137" s="96">
        <f t="shared" si="176"/>
        <v>0</v>
      </c>
      <c r="AC137" s="96"/>
      <c r="AD137" s="96"/>
      <c r="AE137" s="112"/>
      <c r="AF137" s="112"/>
      <c r="AG137" s="112"/>
      <c r="AH137" s="114"/>
    </row>
    <row r="138" s="4" customFormat="1" ht="30" customHeight="1" spans="1:34">
      <c r="A138" s="93"/>
      <c r="B138" s="94" t="s">
        <v>188</v>
      </c>
      <c r="C138" s="95"/>
      <c r="D138" s="95"/>
      <c r="E138" s="94"/>
      <c r="F138" s="96">
        <f t="shared" si="175"/>
        <v>2.5</v>
      </c>
      <c r="G138" s="96">
        <f t="shared" si="127"/>
        <v>2.5</v>
      </c>
      <c r="H138" s="35">
        <f t="shared" ref="H138:H201" si="177">SUM(I138:O138)</f>
        <v>0</v>
      </c>
      <c r="I138" s="96"/>
      <c r="J138" s="96"/>
      <c r="K138" s="96"/>
      <c r="L138" s="96"/>
      <c r="M138" s="96"/>
      <c r="N138" s="96"/>
      <c r="O138" s="96"/>
      <c r="P138" s="96">
        <f t="shared" si="128"/>
        <v>0</v>
      </c>
      <c r="Q138" s="96"/>
      <c r="R138" s="96"/>
      <c r="S138" s="96">
        <f t="shared" si="129"/>
        <v>2.5</v>
      </c>
      <c r="T138" s="106">
        <f t="shared" si="130"/>
        <v>2.5</v>
      </c>
      <c r="U138" s="96"/>
      <c r="V138" s="108">
        <v>2.5</v>
      </c>
      <c r="W138" s="96"/>
      <c r="X138" s="96"/>
      <c r="Y138" s="96">
        <f t="shared" si="131"/>
        <v>0</v>
      </c>
      <c r="Z138" s="96"/>
      <c r="AA138" s="96"/>
      <c r="AB138" s="96">
        <f t="shared" si="176"/>
        <v>0</v>
      </c>
      <c r="AC138" s="96"/>
      <c r="AD138" s="96"/>
      <c r="AE138" s="112" t="e">
        <f t="shared" ref="AE138:AE148" si="178">AF138+AG138</f>
        <v>#REF!</v>
      </c>
      <c r="AF138" s="112">
        <f t="shared" ref="AF138:AF148" si="179">AC138+U138</f>
        <v>0</v>
      </c>
      <c r="AG138" s="112" t="e">
        <f>AD138+AA138+#REF!</f>
        <v>#REF!</v>
      </c>
      <c r="AH138" s="114"/>
    </row>
    <row r="139" s="4" customFormat="1" ht="30" customHeight="1" spans="1:34">
      <c r="A139" s="93" t="s">
        <v>189</v>
      </c>
      <c r="B139" s="94" t="s">
        <v>190</v>
      </c>
      <c r="C139" s="95"/>
      <c r="D139" s="95"/>
      <c r="E139" s="94"/>
      <c r="F139" s="96">
        <f t="shared" si="175"/>
        <v>2</v>
      </c>
      <c r="G139" s="96">
        <f t="shared" si="127"/>
        <v>2</v>
      </c>
      <c r="H139" s="35">
        <f t="shared" si="177"/>
        <v>0</v>
      </c>
      <c r="I139" s="96"/>
      <c r="J139" s="96"/>
      <c r="K139" s="96"/>
      <c r="L139" s="96"/>
      <c r="M139" s="96"/>
      <c r="N139" s="96"/>
      <c r="O139" s="96"/>
      <c r="P139" s="96">
        <f t="shared" si="128"/>
        <v>0</v>
      </c>
      <c r="Q139" s="96"/>
      <c r="R139" s="96"/>
      <c r="S139" s="96">
        <f t="shared" si="129"/>
        <v>2</v>
      </c>
      <c r="T139" s="106">
        <f t="shared" si="130"/>
        <v>2</v>
      </c>
      <c r="U139" s="96"/>
      <c r="V139" s="108"/>
      <c r="W139" s="96">
        <v>2</v>
      </c>
      <c r="X139" s="96"/>
      <c r="Y139" s="96">
        <f t="shared" si="131"/>
        <v>0</v>
      </c>
      <c r="Z139" s="96"/>
      <c r="AA139" s="96"/>
      <c r="AB139" s="96">
        <f t="shared" si="176"/>
        <v>0</v>
      </c>
      <c r="AC139" s="96"/>
      <c r="AD139" s="96"/>
      <c r="AE139" s="112" t="e">
        <f t="shared" si="178"/>
        <v>#REF!</v>
      </c>
      <c r="AF139" s="112">
        <f t="shared" si="179"/>
        <v>0</v>
      </c>
      <c r="AG139" s="112" t="e">
        <f>AD139+AA139+#REF!</f>
        <v>#REF!</v>
      </c>
      <c r="AH139" s="114"/>
    </row>
    <row r="140" s="4" customFormat="1" ht="30" customHeight="1" spans="1:34">
      <c r="A140" s="93" t="s">
        <v>191</v>
      </c>
      <c r="B140" s="94" t="s">
        <v>192</v>
      </c>
      <c r="C140" s="95"/>
      <c r="D140" s="95"/>
      <c r="E140" s="94"/>
      <c r="F140" s="96">
        <f t="shared" si="175"/>
        <v>144.11</v>
      </c>
      <c r="G140" s="96">
        <f t="shared" si="127"/>
        <v>144.11</v>
      </c>
      <c r="H140" s="35">
        <f t="shared" si="177"/>
        <v>0</v>
      </c>
      <c r="I140" s="96"/>
      <c r="J140" s="96"/>
      <c r="K140" s="96"/>
      <c r="L140" s="96"/>
      <c r="M140" s="96"/>
      <c r="N140" s="96"/>
      <c r="O140" s="96"/>
      <c r="P140" s="96">
        <f t="shared" si="128"/>
        <v>0</v>
      </c>
      <c r="Q140" s="96"/>
      <c r="R140" s="96"/>
      <c r="S140" s="96">
        <f t="shared" si="129"/>
        <v>144.11</v>
      </c>
      <c r="T140" s="106">
        <f t="shared" si="130"/>
        <v>144.11</v>
      </c>
      <c r="U140" s="96">
        <v>116.51</v>
      </c>
      <c r="V140" s="108">
        <v>4.2</v>
      </c>
      <c r="W140" s="96">
        <v>23.4</v>
      </c>
      <c r="X140" s="96"/>
      <c r="Y140" s="96">
        <f t="shared" si="131"/>
        <v>0</v>
      </c>
      <c r="Z140" s="96"/>
      <c r="AA140" s="96"/>
      <c r="AB140" s="96">
        <f t="shared" si="176"/>
        <v>0</v>
      </c>
      <c r="AC140" s="96"/>
      <c r="AD140" s="96"/>
      <c r="AE140" s="112" t="e">
        <f t="shared" si="178"/>
        <v>#REF!</v>
      </c>
      <c r="AF140" s="112">
        <f t="shared" si="179"/>
        <v>116.51</v>
      </c>
      <c r="AG140" s="112" t="e">
        <f>AD140+AA140+#REF!</f>
        <v>#REF!</v>
      </c>
      <c r="AH140" s="114"/>
    </row>
    <row r="141" s="4" customFormat="1" ht="30" customHeight="1" spans="1:34">
      <c r="A141" s="93" t="s">
        <v>193</v>
      </c>
      <c r="B141" s="94" t="s">
        <v>194</v>
      </c>
      <c r="C141" s="95"/>
      <c r="D141" s="95"/>
      <c r="E141" s="94"/>
      <c r="F141" s="96">
        <f t="shared" si="175"/>
        <v>63.67</v>
      </c>
      <c r="G141" s="96">
        <f t="shared" si="127"/>
        <v>63.67</v>
      </c>
      <c r="H141" s="35">
        <f t="shared" si="177"/>
        <v>0</v>
      </c>
      <c r="I141" s="96"/>
      <c r="J141" s="96"/>
      <c r="K141" s="96"/>
      <c r="L141" s="96"/>
      <c r="M141" s="96"/>
      <c r="N141" s="96"/>
      <c r="O141" s="96"/>
      <c r="P141" s="96">
        <f t="shared" si="128"/>
        <v>0</v>
      </c>
      <c r="Q141" s="96"/>
      <c r="R141" s="96"/>
      <c r="S141" s="96">
        <f t="shared" si="129"/>
        <v>63.67</v>
      </c>
      <c r="T141" s="106">
        <f t="shared" si="130"/>
        <v>63.67</v>
      </c>
      <c r="U141" s="96">
        <v>60.97</v>
      </c>
      <c r="V141" s="108">
        <v>2.7</v>
      </c>
      <c r="W141" s="96"/>
      <c r="X141" s="96"/>
      <c r="Y141" s="96">
        <f t="shared" si="131"/>
        <v>0</v>
      </c>
      <c r="Z141" s="96"/>
      <c r="AA141" s="96"/>
      <c r="AB141" s="96">
        <f t="shared" si="176"/>
        <v>0</v>
      </c>
      <c r="AC141" s="96"/>
      <c r="AD141" s="96"/>
      <c r="AE141" s="112" t="e">
        <f t="shared" si="178"/>
        <v>#REF!</v>
      </c>
      <c r="AF141" s="112">
        <f t="shared" si="179"/>
        <v>60.97</v>
      </c>
      <c r="AG141" s="112" t="e">
        <f>AD141+AA141+#REF!</f>
        <v>#REF!</v>
      </c>
      <c r="AH141" s="114"/>
    </row>
    <row r="142" s="4" customFormat="1" ht="30" customHeight="1" spans="1:34">
      <c r="A142" s="93"/>
      <c r="B142" s="94" t="s">
        <v>195</v>
      </c>
      <c r="C142" s="95"/>
      <c r="D142" s="95"/>
      <c r="E142" s="94"/>
      <c r="F142" s="96">
        <f t="shared" si="175"/>
        <v>16</v>
      </c>
      <c r="G142" s="96">
        <f t="shared" si="127"/>
        <v>6</v>
      </c>
      <c r="H142" s="35">
        <f t="shared" si="177"/>
        <v>10</v>
      </c>
      <c r="I142" s="96"/>
      <c r="J142" s="96"/>
      <c r="K142" s="96"/>
      <c r="L142" s="96"/>
      <c r="M142" s="96"/>
      <c r="N142" s="96">
        <v>10</v>
      </c>
      <c r="O142" s="96"/>
      <c r="P142" s="96">
        <f t="shared" si="128"/>
        <v>0</v>
      </c>
      <c r="Q142" s="96"/>
      <c r="R142" s="96"/>
      <c r="S142" s="96">
        <f t="shared" si="129"/>
        <v>16</v>
      </c>
      <c r="T142" s="106">
        <f t="shared" si="130"/>
        <v>16</v>
      </c>
      <c r="U142" s="96"/>
      <c r="V142" s="108"/>
      <c r="W142" s="96">
        <v>6</v>
      </c>
      <c r="X142" s="96">
        <v>10</v>
      </c>
      <c r="Y142" s="96">
        <f t="shared" si="131"/>
        <v>0</v>
      </c>
      <c r="Z142" s="96"/>
      <c r="AA142" s="96"/>
      <c r="AB142" s="96">
        <f t="shared" si="176"/>
        <v>0</v>
      </c>
      <c r="AC142" s="96"/>
      <c r="AD142" s="96"/>
      <c r="AE142" s="112" t="e">
        <f t="shared" si="178"/>
        <v>#REF!</v>
      </c>
      <c r="AF142" s="112">
        <f t="shared" si="179"/>
        <v>0</v>
      </c>
      <c r="AG142" s="112" t="e">
        <f>AD142+AA142+#REF!</f>
        <v>#REF!</v>
      </c>
      <c r="AH142" s="114"/>
    </row>
    <row r="143" s="4" customFormat="1" ht="30" customHeight="1" spans="1:34">
      <c r="A143" s="93" t="s">
        <v>196</v>
      </c>
      <c r="B143" s="94" t="s">
        <v>197</v>
      </c>
      <c r="C143" s="95"/>
      <c r="D143" s="95"/>
      <c r="E143" s="94"/>
      <c r="F143" s="96">
        <f t="shared" si="175"/>
        <v>120.91</v>
      </c>
      <c r="G143" s="96">
        <f t="shared" si="127"/>
        <v>80.91</v>
      </c>
      <c r="H143" s="35">
        <f t="shared" si="177"/>
        <v>0</v>
      </c>
      <c r="I143" s="96"/>
      <c r="J143" s="96"/>
      <c r="K143" s="96"/>
      <c r="L143" s="96"/>
      <c r="M143" s="96"/>
      <c r="N143" s="96"/>
      <c r="O143" s="96"/>
      <c r="P143" s="96">
        <f t="shared" si="128"/>
        <v>40</v>
      </c>
      <c r="Q143" s="96"/>
      <c r="R143" s="96">
        <v>40</v>
      </c>
      <c r="S143" s="96">
        <f t="shared" si="129"/>
        <v>120.91</v>
      </c>
      <c r="T143" s="106">
        <f t="shared" si="130"/>
        <v>80.91</v>
      </c>
      <c r="U143" s="96">
        <v>59.71</v>
      </c>
      <c r="V143" s="108">
        <v>4.2</v>
      </c>
      <c r="W143" s="96">
        <v>17</v>
      </c>
      <c r="X143" s="96"/>
      <c r="Y143" s="96">
        <f t="shared" si="131"/>
        <v>0</v>
      </c>
      <c r="Z143" s="96"/>
      <c r="AA143" s="96"/>
      <c r="AB143" s="96">
        <f t="shared" si="176"/>
        <v>40</v>
      </c>
      <c r="AC143" s="96">
        <v>20</v>
      </c>
      <c r="AD143" s="96">
        <v>20</v>
      </c>
      <c r="AE143" s="112" t="e">
        <f t="shared" si="178"/>
        <v>#REF!</v>
      </c>
      <c r="AF143" s="112">
        <f t="shared" si="179"/>
        <v>79.71</v>
      </c>
      <c r="AG143" s="112" t="e">
        <f>AD143+AA143+#REF!</f>
        <v>#REF!</v>
      </c>
      <c r="AH143" s="114"/>
    </row>
    <row r="144" s="4" customFormat="1" ht="30" customHeight="1" spans="1:34">
      <c r="A144" s="93" t="s">
        <v>198</v>
      </c>
      <c r="B144" s="94" t="s">
        <v>199</v>
      </c>
      <c r="C144" s="95"/>
      <c r="D144" s="95"/>
      <c r="E144" s="94"/>
      <c r="F144" s="96">
        <f t="shared" si="175"/>
        <v>91.79</v>
      </c>
      <c r="G144" s="96">
        <f t="shared" si="127"/>
        <v>79.79</v>
      </c>
      <c r="H144" s="35">
        <f t="shared" si="177"/>
        <v>12</v>
      </c>
      <c r="I144" s="96"/>
      <c r="J144" s="96"/>
      <c r="K144" s="96"/>
      <c r="L144" s="96"/>
      <c r="M144" s="96"/>
      <c r="N144" s="96">
        <v>12</v>
      </c>
      <c r="O144" s="96"/>
      <c r="P144" s="96">
        <f t="shared" si="128"/>
        <v>0</v>
      </c>
      <c r="Q144" s="96"/>
      <c r="R144" s="96"/>
      <c r="S144" s="96">
        <f t="shared" si="129"/>
        <v>91.79</v>
      </c>
      <c r="T144" s="106">
        <f t="shared" si="130"/>
        <v>91.79</v>
      </c>
      <c r="U144" s="96">
        <v>66.69</v>
      </c>
      <c r="V144" s="108">
        <v>3.5</v>
      </c>
      <c r="W144" s="96">
        <v>9.6</v>
      </c>
      <c r="X144" s="96">
        <v>12</v>
      </c>
      <c r="Y144" s="96">
        <f t="shared" si="131"/>
        <v>0</v>
      </c>
      <c r="Z144" s="96"/>
      <c r="AA144" s="96"/>
      <c r="AB144" s="96">
        <f t="shared" si="176"/>
        <v>0</v>
      </c>
      <c r="AC144" s="96"/>
      <c r="AD144" s="96"/>
      <c r="AE144" s="112" t="e">
        <f t="shared" si="178"/>
        <v>#REF!</v>
      </c>
      <c r="AF144" s="112">
        <f t="shared" si="179"/>
        <v>66.69</v>
      </c>
      <c r="AG144" s="112" t="e">
        <f>AD144+AA144+#REF!</f>
        <v>#REF!</v>
      </c>
      <c r="AH144" s="114"/>
    </row>
    <row r="145" s="4" customFormat="1" ht="30" customHeight="1" spans="1:34">
      <c r="A145" s="103" t="s">
        <v>200</v>
      </c>
      <c r="B145" s="94"/>
      <c r="C145" s="95">
        <f t="shared" ref="C145:AD145" si="180">SUM(C152:C158,C146:C149)</f>
        <v>0</v>
      </c>
      <c r="D145" s="95">
        <f t="shared" si="180"/>
        <v>0</v>
      </c>
      <c r="E145" s="94">
        <f t="shared" si="180"/>
        <v>0</v>
      </c>
      <c r="F145" s="100">
        <f t="shared" si="180"/>
        <v>3336.9</v>
      </c>
      <c r="G145" s="100">
        <f t="shared" si="180"/>
        <v>3335.6</v>
      </c>
      <c r="H145" s="35">
        <f t="shared" si="177"/>
        <v>1.3</v>
      </c>
      <c r="I145" s="100">
        <f t="shared" si="180"/>
        <v>0.8</v>
      </c>
      <c r="J145" s="100">
        <f t="shared" si="180"/>
        <v>0</v>
      </c>
      <c r="K145" s="100">
        <f t="shared" si="180"/>
        <v>0</v>
      </c>
      <c r="L145" s="100">
        <f t="shared" si="180"/>
        <v>0.5</v>
      </c>
      <c r="M145" s="100">
        <f t="shared" si="180"/>
        <v>0</v>
      </c>
      <c r="N145" s="100">
        <f t="shared" si="180"/>
        <v>0</v>
      </c>
      <c r="O145" s="100">
        <f t="shared" ref="O145" si="181">SUM(O152:O158,O146:O149)</f>
        <v>0</v>
      </c>
      <c r="P145" s="100">
        <f t="shared" si="180"/>
        <v>0</v>
      </c>
      <c r="Q145" s="100">
        <f t="shared" si="180"/>
        <v>0</v>
      </c>
      <c r="R145" s="100">
        <f t="shared" si="180"/>
        <v>0</v>
      </c>
      <c r="S145" s="100">
        <f t="shared" si="180"/>
        <v>3336.9</v>
      </c>
      <c r="T145" s="109">
        <f t="shared" si="180"/>
        <v>3336.9</v>
      </c>
      <c r="U145" s="100">
        <f t="shared" si="180"/>
        <v>3018.48</v>
      </c>
      <c r="V145" s="107">
        <f t="shared" si="180"/>
        <v>45.4</v>
      </c>
      <c r="W145" s="100">
        <f t="shared" si="180"/>
        <v>271.72</v>
      </c>
      <c r="X145" s="100">
        <f t="shared" si="180"/>
        <v>1.3</v>
      </c>
      <c r="Y145" s="100">
        <f t="shared" si="180"/>
        <v>0</v>
      </c>
      <c r="Z145" s="100">
        <f t="shared" si="180"/>
        <v>0</v>
      </c>
      <c r="AA145" s="100">
        <f t="shared" si="180"/>
        <v>0</v>
      </c>
      <c r="AB145" s="100">
        <f t="shared" si="180"/>
        <v>0</v>
      </c>
      <c r="AC145" s="100">
        <f t="shared" si="180"/>
        <v>0</v>
      </c>
      <c r="AD145" s="100">
        <f t="shared" si="180"/>
        <v>0</v>
      </c>
      <c r="AE145" s="112" t="e">
        <f t="shared" si="178"/>
        <v>#REF!</v>
      </c>
      <c r="AF145" s="112">
        <f t="shared" si="179"/>
        <v>3018.48</v>
      </c>
      <c r="AG145" s="112" t="e">
        <f>AD145+AA145+#REF!</f>
        <v>#REF!</v>
      </c>
      <c r="AH145" s="113">
        <f>SUM(AH152:AH158,AH146:AH149)</f>
        <v>0</v>
      </c>
    </row>
    <row r="146" s="4" customFormat="1" ht="30" customHeight="1" spans="1:34">
      <c r="A146" s="93" t="s">
        <v>201</v>
      </c>
      <c r="B146" s="94" t="s">
        <v>202</v>
      </c>
      <c r="C146" s="95"/>
      <c r="D146" s="95"/>
      <c r="E146" s="94"/>
      <c r="F146" s="96">
        <f t="shared" ref="F146:F148" si="182">SUM(G146,H146,P146)</f>
        <v>488.14</v>
      </c>
      <c r="G146" s="96">
        <f t="shared" ref="G146:G160" si="183">S146-P146-H146</f>
        <v>488.14</v>
      </c>
      <c r="H146" s="35">
        <f t="shared" si="177"/>
        <v>0</v>
      </c>
      <c r="I146" s="96"/>
      <c r="J146" s="96"/>
      <c r="K146" s="96"/>
      <c r="L146" s="96"/>
      <c r="M146" s="96"/>
      <c r="N146" s="96"/>
      <c r="O146" s="96"/>
      <c r="P146" s="96">
        <f t="shared" ref="P146:P160" si="184">SUM(Q146:R146)</f>
        <v>0</v>
      </c>
      <c r="Q146" s="96"/>
      <c r="R146" s="96"/>
      <c r="S146" s="96">
        <f t="shared" ref="S146:S160" si="185">T146+Y146+AB146</f>
        <v>488.14</v>
      </c>
      <c r="T146" s="106">
        <f t="shared" ref="T146:T209" si="186">SUM(U146:X146)</f>
        <v>488.14</v>
      </c>
      <c r="U146" s="96">
        <v>285.72</v>
      </c>
      <c r="V146" s="108">
        <v>15.4</v>
      </c>
      <c r="W146" s="96">
        <v>187.02</v>
      </c>
      <c r="X146" s="96"/>
      <c r="Y146" s="96">
        <f t="shared" ref="Y146:Y183" si="187">SUM(Z146:AA146)</f>
        <v>0</v>
      </c>
      <c r="Z146" s="96"/>
      <c r="AA146" s="96"/>
      <c r="AB146" s="96">
        <f t="shared" ref="AB146:AB148" si="188">SUM(AC146:AD146)</f>
        <v>0</v>
      </c>
      <c r="AC146" s="96"/>
      <c r="AD146" s="96"/>
      <c r="AE146" s="112" t="e">
        <f t="shared" si="178"/>
        <v>#REF!</v>
      </c>
      <c r="AF146" s="112">
        <f t="shared" si="179"/>
        <v>285.72</v>
      </c>
      <c r="AG146" s="112" t="e">
        <f>AD146+AA146+#REF!</f>
        <v>#REF!</v>
      </c>
      <c r="AH146" s="114"/>
    </row>
    <row r="147" s="4" customFormat="1" ht="30" customHeight="1" spans="1:34">
      <c r="A147" s="93"/>
      <c r="B147" s="94" t="s">
        <v>203</v>
      </c>
      <c r="C147" s="95"/>
      <c r="D147" s="95"/>
      <c r="E147" s="94"/>
      <c r="F147" s="96">
        <f t="shared" si="182"/>
        <v>95.45</v>
      </c>
      <c r="G147" s="96">
        <f t="shared" si="183"/>
        <v>95.45</v>
      </c>
      <c r="H147" s="35">
        <f t="shared" si="177"/>
        <v>0</v>
      </c>
      <c r="I147" s="96"/>
      <c r="J147" s="96"/>
      <c r="K147" s="96"/>
      <c r="L147" s="96"/>
      <c r="M147" s="96"/>
      <c r="N147" s="96"/>
      <c r="O147" s="96"/>
      <c r="P147" s="96">
        <f t="shared" si="184"/>
        <v>0</v>
      </c>
      <c r="Q147" s="96"/>
      <c r="R147" s="96"/>
      <c r="S147" s="96">
        <f t="shared" si="185"/>
        <v>95.45</v>
      </c>
      <c r="T147" s="106">
        <f t="shared" si="186"/>
        <v>95.45</v>
      </c>
      <c r="U147" s="96">
        <v>71.65</v>
      </c>
      <c r="V147" s="108">
        <v>5</v>
      </c>
      <c r="W147" s="96">
        <v>18.8</v>
      </c>
      <c r="X147" s="96"/>
      <c r="Y147" s="96">
        <f t="shared" si="187"/>
        <v>0</v>
      </c>
      <c r="Z147" s="96"/>
      <c r="AA147" s="96"/>
      <c r="AB147" s="96">
        <f t="shared" si="188"/>
        <v>0</v>
      </c>
      <c r="AC147" s="96"/>
      <c r="AD147" s="96"/>
      <c r="AE147" s="112" t="e">
        <f t="shared" si="178"/>
        <v>#REF!</v>
      </c>
      <c r="AF147" s="112">
        <f t="shared" si="179"/>
        <v>71.65</v>
      </c>
      <c r="AG147" s="112" t="e">
        <f>AD147+AA147+#REF!</f>
        <v>#REF!</v>
      </c>
      <c r="AH147" s="114"/>
    </row>
    <row r="148" s="4" customFormat="1" ht="30" customHeight="1" spans="1:34">
      <c r="A148" s="93"/>
      <c r="B148" s="94" t="s">
        <v>204</v>
      </c>
      <c r="C148" s="95"/>
      <c r="D148" s="95"/>
      <c r="E148" s="94"/>
      <c r="F148" s="96">
        <f t="shared" si="182"/>
        <v>2</v>
      </c>
      <c r="G148" s="96">
        <f t="shared" si="183"/>
        <v>2</v>
      </c>
      <c r="H148" s="35">
        <f t="shared" si="177"/>
        <v>0</v>
      </c>
      <c r="I148" s="96"/>
      <c r="J148" s="96"/>
      <c r="K148" s="96"/>
      <c r="L148" s="96"/>
      <c r="M148" s="96"/>
      <c r="N148" s="96"/>
      <c r="O148" s="96"/>
      <c r="P148" s="96">
        <f t="shared" si="184"/>
        <v>0</v>
      </c>
      <c r="Q148" s="96"/>
      <c r="R148" s="96"/>
      <c r="S148" s="96">
        <f t="shared" si="185"/>
        <v>2</v>
      </c>
      <c r="T148" s="106">
        <f t="shared" si="186"/>
        <v>2</v>
      </c>
      <c r="U148" s="96"/>
      <c r="V148" s="108"/>
      <c r="W148" s="96">
        <v>2</v>
      </c>
      <c r="X148" s="96"/>
      <c r="Y148" s="96">
        <f t="shared" si="187"/>
        <v>0</v>
      </c>
      <c r="Z148" s="96"/>
      <c r="AA148" s="96"/>
      <c r="AB148" s="96">
        <f t="shared" si="188"/>
        <v>0</v>
      </c>
      <c r="AC148" s="96"/>
      <c r="AD148" s="96"/>
      <c r="AE148" s="112" t="e">
        <f t="shared" si="178"/>
        <v>#REF!</v>
      </c>
      <c r="AF148" s="112">
        <f t="shared" si="179"/>
        <v>0</v>
      </c>
      <c r="AG148" s="112" t="e">
        <f>AD148+AA148+#REF!</f>
        <v>#REF!</v>
      </c>
      <c r="AH148" s="114"/>
    </row>
    <row r="149" s="4" customFormat="1" ht="30" customHeight="1" spans="1:34">
      <c r="A149" s="101" t="s">
        <v>205</v>
      </c>
      <c r="B149" s="94" t="s">
        <v>28</v>
      </c>
      <c r="C149" s="95">
        <f t="shared" ref="C149:F149" si="189">SUM(C150:C151)</f>
        <v>0</v>
      </c>
      <c r="D149" s="95">
        <f t="shared" si="189"/>
        <v>0</v>
      </c>
      <c r="E149" s="94">
        <f t="shared" si="189"/>
        <v>0</v>
      </c>
      <c r="F149" s="100">
        <f t="shared" si="189"/>
        <v>844.05</v>
      </c>
      <c r="G149" s="96">
        <f t="shared" si="183"/>
        <v>844.05</v>
      </c>
      <c r="H149" s="35">
        <f t="shared" si="177"/>
        <v>0</v>
      </c>
      <c r="I149" s="100">
        <f t="shared" ref="I149:O149" si="190">SUM(I150:I151)</f>
        <v>0</v>
      </c>
      <c r="J149" s="100">
        <f t="shared" si="190"/>
        <v>0</v>
      </c>
      <c r="K149" s="100">
        <f t="shared" si="190"/>
        <v>0</v>
      </c>
      <c r="L149" s="100">
        <f t="shared" si="190"/>
        <v>0</v>
      </c>
      <c r="M149" s="100">
        <f t="shared" si="190"/>
        <v>0</v>
      </c>
      <c r="N149" s="100">
        <f t="shared" si="190"/>
        <v>0</v>
      </c>
      <c r="O149" s="100">
        <f t="shared" ref="O149" si="191">SUM(O150:O151)</f>
        <v>0</v>
      </c>
      <c r="P149" s="96">
        <f t="shared" si="184"/>
        <v>0</v>
      </c>
      <c r="Q149" s="100">
        <f t="shared" ref="Q149:X149" si="192">SUM(Q150:Q151)</f>
        <v>0</v>
      </c>
      <c r="R149" s="100">
        <f t="shared" si="192"/>
        <v>0</v>
      </c>
      <c r="S149" s="96">
        <f t="shared" si="185"/>
        <v>844.05</v>
      </c>
      <c r="T149" s="106">
        <f t="shared" si="186"/>
        <v>844.05</v>
      </c>
      <c r="U149" s="100">
        <f t="shared" si="192"/>
        <v>844.05</v>
      </c>
      <c r="V149" s="107">
        <f t="shared" si="192"/>
        <v>0</v>
      </c>
      <c r="W149" s="100">
        <f t="shared" si="192"/>
        <v>0</v>
      </c>
      <c r="X149" s="100">
        <f t="shared" si="192"/>
        <v>0</v>
      </c>
      <c r="Y149" s="96">
        <f t="shared" si="187"/>
        <v>0</v>
      </c>
      <c r="Z149" s="100">
        <f t="shared" ref="Z149:AH149" si="193">SUM(Z150:Z151)</f>
        <v>0</v>
      </c>
      <c r="AA149" s="100">
        <f t="shared" si="193"/>
        <v>0</v>
      </c>
      <c r="AB149" s="100">
        <f t="shared" si="193"/>
        <v>0</v>
      </c>
      <c r="AC149" s="100">
        <f t="shared" si="193"/>
        <v>0</v>
      </c>
      <c r="AD149" s="100">
        <f t="shared" si="193"/>
        <v>0</v>
      </c>
      <c r="AE149" s="100" t="e">
        <f t="shared" si="193"/>
        <v>#REF!</v>
      </c>
      <c r="AF149" s="100">
        <f t="shared" si="193"/>
        <v>844.05</v>
      </c>
      <c r="AG149" s="100" t="e">
        <f t="shared" si="193"/>
        <v>#REF!</v>
      </c>
      <c r="AH149" s="100">
        <f t="shared" si="193"/>
        <v>0</v>
      </c>
    </row>
    <row r="150" s="4" customFormat="1" ht="30" customHeight="1" spans="1:34">
      <c r="A150" s="104"/>
      <c r="B150" s="94" t="s">
        <v>206</v>
      </c>
      <c r="C150" s="95"/>
      <c r="D150" s="95"/>
      <c r="E150" s="94"/>
      <c r="F150" s="96">
        <f t="shared" ref="F150:F158" si="194">SUM(G150,H150,P150)</f>
        <v>514.44</v>
      </c>
      <c r="G150" s="96">
        <f t="shared" si="183"/>
        <v>514.44</v>
      </c>
      <c r="H150" s="35">
        <f t="shared" si="177"/>
        <v>0</v>
      </c>
      <c r="I150" s="96"/>
      <c r="J150" s="96"/>
      <c r="K150" s="96"/>
      <c r="L150" s="96"/>
      <c r="M150" s="96"/>
      <c r="N150" s="96"/>
      <c r="O150" s="96"/>
      <c r="P150" s="96">
        <f t="shared" si="184"/>
        <v>0</v>
      </c>
      <c r="Q150" s="96"/>
      <c r="R150" s="96"/>
      <c r="S150" s="96">
        <f t="shared" si="185"/>
        <v>514.44</v>
      </c>
      <c r="T150" s="106">
        <f t="shared" si="186"/>
        <v>514.44</v>
      </c>
      <c r="U150" s="96">
        <v>514.44</v>
      </c>
      <c r="V150" s="108"/>
      <c r="W150" s="96"/>
      <c r="X150" s="96"/>
      <c r="Y150" s="96">
        <f t="shared" si="187"/>
        <v>0</v>
      </c>
      <c r="Z150" s="96"/>
      <c r="AA150" s="96"/>
      <c r="AB150" s="96">
        <f t="shared" ref="AB150:AB158" si="195">SUM(AC150:AD150)</f>
        <v>0</v>
      </c>
      <c r="AC150" s="96"/>
      <c r="AD150" s="96"/>
      <c r="AE150" s="112" t="e">
        <f t="shared" ref="AE150:AE154" si="196">AF150+AG150</f>
        <v>#REF!</v>
      </c>
      <c r="AF150" s="112">
        <f t="shared" ref="AF150:AF154" si="197">AC150+U150</f>
        <v>514.44</v>
      </c>
      <c r="AG150" s="112" t="e">
        <f>AD150+AA150+#REF!</f>
        <v>#REF!</v>
      </c>
      <c r="AH150" s="114"/>
    </row>
    <row r="151" s="4" customFormat="1" ht="30" customHeight="1" spans="1:34">
      <c r="A151" s="104"/>
      <c r="B151" s="94" t="s">
        <v>207</v>
      </c>
      <c r="C151" s="95"/>
      <c r="D151" s="95"/>
      <c r="E151" s="94"/>
      <c r="F151" s="96">
        <f t="shared" si="194"/>
        <v>329.61</v>
      </c>
      <c r="G151" s="96">
        <f t="shared" si="183"/>
        <v>329.61</v>
      </c>
      <c r="H151" s="35">
        <f t="shared" si="177"/>
        <v>0</v>
      </c>
      <c r="I151" s="96"/>
      <c r="J151" s="96"/>
      <c r="K151" s="96"/>
      <c r="L151" s="96"/>
      <c r="M151" s="96"/>
      <c r="N151" s="96"/>
      <c r="O151" s="96"/>
      <c r="P151" s="96">
        <f t="shared" si="184"/>
        <v>0</v>
      </c>
      <c r="Q151" s="96"/>
      <c r="R151" s="96"/>
      <c r="S151" s="96">
        <f t="shared" si="185"/>
        <v>329.61</v>
      </c>
      <c r="T151" s="106">
        <f t="shared" si="186"/>
        <v>329.61</v>
      </c>
      <c r="U151" s="96">
        <v>329.61</v>
      </c>
      <c r="V151" s="108"/>
      <c r="W151" s="96"/>
      <c r="X151" s="96"/>
      <c r="Y151" s="96">
        <f t="shared" si="187"/>
        <v>0</v>
      </c>
      <c r="Z151" s="96"/>
      <c r="AA151" s="96"/>
      <c r="AB151" s="96">
        <f t="shared" si="195"/>
        <v>0</v>
      </c>
      <c r="AC151" s="96"/>
      <c r="AD151" s="96"/>
      <c r="AE151" s="112" t="e">
        <f t="shared" si="196"/>
        <v>#REF!</v>
      </c>
      <c r="AF151" s="112">
        <f t="shared" si="197"/>
        <v>329.61</v>
      </c>
      <c r="AG151" s="112" t="e">
        <f>AD151+AA151+#REF!</f>
        <v>#REF!</v>
      </c>
      <c r="AH151" s="114"/>
    </row>
    <row r="152" s="4" customFormat="1" ht="30" customHeight="1" spans="1:34">
      <c r="A152" s="93" t="s">
        <v>208</v>
      </c>
      <c r="B152" s="94" t="s">
        <v>209</v>
      </c>
      <c r="C152" s="95"/>
      <c r="D152" s="95"/>
      <c r="E152" s="94"/>
      <c r="F152" s="96">
        <f t="shared" si="194"/>
        <v>1211.45</v>
      </c>
      <c r="G152" s="96">
        <f t="shared" si="183"/>
        <v>1211.45</v>
      </c>
      <c r="H152" s="35">
        <f t="shared" si="177"/>
        <v>0</v>
      </c>
      <c r="I152" s="96"/>
      <c r="J152" s="96"/>
      <c r="K152" s="96"/>
      <c r="L152" s="96"/>
      <c r="M152" s="96"/>
      <c r="N152" s="96"/>
      <c r="O152" s="96"/>
      <c r="P152" s="96">
        <f t="shared" si="184"/>
        <v>0</v>
      </c>
      <c r="Q152" s="96"/>
      <c r="R152" s="96"/>
      <c r="S152" s="96">
        <f t="shared" si="185"/>
        <v>1211.45</v>
      </c>
      <c r="T152" s="106">
        <f t="shared" si="186"/>
        <v>1211.45</v>
      </c>
      <c r="U152" s="96">
        <v>1211.45</v>
      </c>
      <c r="V152" s="108"/>
      <c r="W152" s="96"/>
      <c r="X152" s="96"/>
      <c r="Y152" s="96">
        <f t="shared" si="187"/>
        <v>0</v>
      </c>
      <c r="Z152" s="96"/>
      <c r="AA152" s="96"/>
      <c r="AB152" s="96">
        <f t="shared" si="195"/>
        <v>0</v>
      </c>
      <c r="AC152" s="96"/>
      <c r="AD152" s="96"/>
      <c r="AE152" s="112" t="e">
        <f t="shared" si="196"/>
        <v>#REF!</v>
      </c>
      <c r="AF152" s="112">
        <f t="shared" si="197"/>
        <v>1211.45</v>
      </c>
      <c r="AG152" s="112" t="e">
        <f>AD152+AA152+#REF!</f>
        <v>#REF!</v>
      </c>
      <c r="AH152" s="114"/>
    </row>
    <row r="153" s="4" customFormat="1" ht="30" customHeight="1" spans="1:34">
      <c r="A153" s="93" t="s">
        <v>210</v>
      </c>
      <c r="B153" s="94" t="s">
        <v>211</v>
      </c>
      <c r="C153" s="95"/>
      <c r="D153" s="95"/>
      <c r="E153" s="94"/>
      <c r="F153" s="96">
        <f t="shared" si="194"/>
        <v>203.39</v>
      </c>
      <c r="G153" s="96">
        <f t="shared" si="183"/>
        <v>203.39</v>
      </c>
      <c r="H153" s="35">
        <f t="shared" si="177"/>
        <v>0</v>
      </c>
      <c r="I153" s="96"/>
      <c r="J153" s="96"/>
      <c r="K153" s="96"/>
      <c r="L153" s="96"/>
      <c r="M153" s="96"/>
      <c r="N153" s="96"/>
      <c r="O153" s="96"/>
      <c r="P153" s="96">
        <f t="shared" si="184"/>
        <v>0</v>
      </c>
      <c r="Q153" s="96"/>
      <c r="R153" s="96"/>
      <c r="S153" s="96">
        <f t="shared" si="185"/>
        <v>203.39</v>
      </c>
      <c r="T153" s="106">
        <f t="shared" si="186"/>
        <v>203.39</v>
      </c>
      <c r="U153" s="96">
        <v>160.89</v>
      </c>
      <c r="V153" s="108">
        <v>13.5</v>
      </c>
      <c r="W153" s="96">
        <v>29</v>
      </c>
      <c r="X153" s="96"/>
      <c r="Y153" s="96">
        <f t="shared" si="187"/>
        <v>0</v>
      </c>
      <c r="Z153" s="96"/>
      <c r="AA153" s="96"/>
      <c r="AB153" s="96">
        <f t="shared" si="195"/>
        <v>0</v>
      </c>
      <c r="AC153" s="96"/>
      <c r="AD153" s="96"/>
      <c r="AE153" s="112" t="e">
        <f t="shared" si="196"/>
        <v>#REF!</v>
      </c>
      <c r="AF153" s="112">
        <f t="shared" si="197"/>
        <v>160.89</v>
      </c>
      <c r="AG153" s="112" t="e">
        <f>AD153+AA153+#REF!</f>
        <v>#REF!</v>
      </c>
      <c r="AH153" s="114"/>
    </row>
    <row r="154" s="4" customFormat="1" ht="30" customHeight="1" spans="1:34">
      <c r="A154" s="93"/>
      <c r="B154" s="94" t="s">
        <v>212</v>
      </c>
      <c r="C154" s="95"/>
      <c r="D154" s="95"/>
      <c r="E154" s="94"/>
      <c r="F154" s="96">
        <f t="shared" si="194"/>
        <v>0</v>
      </c>
      <c r="G154" s="96">
        <f t="shared" si="183"/>
        <v>0</v>
      </c>
      <c r="H154" s="35">
        <f t="shared" si="177"/>
        <v>0</v>
      </c>
      <c r="I154" s="96"/>
      <c r="J154" s="96"/>
      <c r="K154" s="96"/>
      <c r="L154" s="96"/>
      <c r="M154" s="96"/>
      <c r="N154" s="96"/>
      <c r="O154" s="96"/>
      <c r="P154" s="96">
        <f t="shared" si="184"/>
        <v>0</v>
      </c>
      <c r="Q154" s="96"/>
      <c r="R154" s="96"/>
      <c r="S154" s="96">
        <f t="shared" si="185"/>
        <v>0</v>
      </c>
      <c r="T154" s="106">
        <f t="shared" si="186"/>
        <v>0</v>
      </c>
      <c r="U154" s="96"/>
      <c r="V154" s="108"/>
      <c r="W154" s="96"/>
      <c r="X154" s="96"/>
      <c r="Y154" s="96">
        <f t="shared" si="187"/>
        <v>0</v>
      </c>
      <c r="Z154" s="96"/>
      <c r="AA154" s="96"/>
      <c r="AB154" s="96">
        <f t="shared" si="195"/>
        <v>0</v>
      </c>
      <c r="AC154" s="96"/>
      <c r="AD154" s="96"/>
      <c r="AE154" s="112" t="e">
        <f t="shared" si="196"/>
        <v>#REF!</v>
      </c>
      <c r="AF154" s="112">
        <f t="shared" si="197"/>
        <v>0</v>
      </c>
      <c r="AG154" s="112" t="e">
        <f>AD154+AA154+#REF!</f>
        <v>#REF!</v>
      </c>
      <c r="AH154" s="114"/>
    </row>
    <row r="155" s="4" customFormat="1" ht="30" customHeight="1" spans="1:34">
      <c r="A155" s="93"/>
      <c r="B155" s="115" t="s">
        <v>213</v>
      </c>
      <c r="C155" s="95"/>
      <c r="D155" s="95"/>
      <c r="E155" s="94"/>
      <c r="F155" s="96">
        <f t="shared" si="194"/>
        <v>85.96</v>
      </c>
      <c r="G155" s="96">
        <f t="shared" si="183"/>
        <v>84.66</v>
      </c>
      <c r="H155" s="35">
        <f t="shared" si="177"/>
        <v>1.3</v>
      </c>
      <c r="I155" s="96">
        <v>0.8</v>
      </c>
      <c r="J155" s="96"/>
      <c r="K155" s="96"/>
      <c r="L155" s="96">
        <v>0.5</v>
      </c>
      <c r="M155" s="96"/>
      <c r="N155" s="96"/>
      <c r="O155" s="96"/>
      <c r="P155" s="96">
        <f t="shared" si="184"/>
        <v>0</v>
      </c>
      <c r="Q155" s="96"/>
      <c r="R155" s="96"/>
      <c r="S155" s="96">
        <f t="shared" si="185"/>
        <v>85.96</v>
      </c>
      <c r="T155" s="106">
        <f t="shared" si="186"/>
        <v>85.96</v>
      </c>
      <c r="U155" s="96">
        <v>74.16</v>
      </c>
      <c r="V155" s="108">
        <v>5.5</v>
      </c>
      <c r="W155" s="96">
        <v>5</v>
      </c>
      <c r="X155" s="96">
        <v>1.3</v>
      </c>
      <c r="Y155" s="96">
        <f t="shared" si="187"/>
        <v>0</v>
      </c>
      <c r="Z155" s="96"/>
      <c r="AA155" s="96"/>
      <c r="AB155" s="96">
        <f t="shared" si="195"/>
        <v>0</v>
      </c>
      <c r="AC155" s="96"/>
      <c r="AD155" s="96"/>
      <c r="AE155" s="112"/>
      <c r="AF155" s="112"/>
      <c r="AG155" s="112"/>
      <c r="AH155" s="114"/>
    </row>
    <row r="156" s="4" customFormat="1" ht="30" customHeight="1" spans="1:34">
      <c r="A156" s="93" t="s">
        <v>214</v>
      </c>
      <c r="B156" s="115" t="s">
        <v>215</v>
      </c>
      <c r="C156" s="95"/>
      <c r="D156" s="95"/>
      <c r="E156" s="94"/>
      <c r="F156" s="96">
        <f t="shared" si="194"/>
        <v>327.94</v>
      </c>
      <c r="G156" s="96">
        <f t="shared" si="183"/>
        <v>327.94</v>
      </c>
      <c r="H156" s="35">
        <f t="shared" si="177"/>
        <v>0</v>
      </c>
      <c r="I156" s="96"/>
      <c r="J156" s="96"/>
      <c r="K156" s="96"/>
      <c r="L156" s="96"/>
      <c r="M156" s="96"/>
      <c r="N156" s="96"/>
      <c r="O156" s="96"/>
      <c r="P156" s="96">
        <f t="shared" si="184"/>
        <v>0</v>
      </c>
      <c r="Q156" s="96"/>
      <c r="R156" s="96"/>
      <c r="S156" s="96">
        <f t="shared" si="185"/>
        <v>327.94</v>
      </c>
      <c r="T156" s="106">
        <f t="shared" si="186"/>
        <v>327.94</v>
      </c>
      <c r="U156" s="96">
        <v>320.44</v>
      </c>
      <c r="V156" s="108"/>
      <c r="W156" s="96">
        <v>7.5</v>
      </c>
      <c r="X156" s="96"/>
      <c r="Y156" s="96">
        <f t="shared" si="187"/>
        <v>0</v>
      </c>
      <c r="Z156" s="96"/>
      <c r="AA156" s="96"/>
      <c r="AB156" s="96">
        <f t="shared" si="195"/>
        <v>0</v>
      </c>
      <c r="AC156" s="96"/>
      <c r="AD156" s="96"/>
      <c r="AE156" s="112"/>
      <c r="AF156" s="112"/>
      <c r="AG156" s="112"/>
      <c r="AH156" s="114"/>
    </row>
    <row r="157" s="4" customFormat="1" ht="30" hidden="1" customHeight="1" spans="1:34">
      <c r="A157" s="93"/>
      <c r="B157" s="94" t="s">
        <v>216</v>
      </c>
      <c r="C157" s="95"/>
      <c r="D157" s="95"/>
      <c r="E157" s="94"/>
      <c r="F157" s="96">
        <f t="shared" si="194"/>
        <v>0</v>
      </c>
      <c r="G157" s="96">
        <f t="shared" si="183"/>
        <v>0</v>
      </c>
      <c r="H157" s="35">
        <f t="shared" si="177"/>
        <v>0</v>
      </c>
      <c r="I157" s="96"/>
      <c r="J157" s="96"/>
      <c r="K157" s="96"/>
      <c r="L157" s="96"/>
      <c r="M157" s="96"/>
      <c r="N157" s="96"/>
      <c r="O157" s="96"/>
      <c r="P157" s="96">
        <f t="shared" si="184"/>
        <v>0</v>
      </c>
      <c r="Q157" s="96"/>
      <c r="R157" s="96"/>
      <c r="S157" s="96">
        <f t="shared" si="185"/>
        <v>0</v>
      </c>
      <c r="T157" s="106">
        <f t="shared" si="186"/>
        <v>0</v>
      </c>
      <c r="U157" s="96"/>
      <c r="V157" s="108"/>
      <c r="W157" s="96"/>
      <c r="X157" s="96"/>
      <c r="Y157" s="96">
        <f t="shared" si="187"/>
        <v>0</v>
      </c>
      <c r="Z157" s="96"/>
      <c r="AA157" s="96"/>
      <c r="AB157" s="96">
        <f t="shared" si="195"/>
        <v>0</v>
      </c>
      <c r="AC157" s="96"/>
      <c r="AD157" s="96"/>
      <c r="AE157" s="112"/>
      <c r="AF157" s="112"/>
      <c r="AG157" s="112"/>
      <c r="AH157" s="114"/>
    </row>
    <row r="158" s="4" customFormat="1" ht="30" customHeight="1" spans="1:34">
      <c r="A158" s="93" t="s">
        <v>217</v>
      </c>
      <c r="B158" s="94" t="s">
        <v>86</v>
      </c>
      <c r="C158" s="95"/>
      <c r="D158" s="95"/>
      <c r="E158" s="94"/>
      <c r="F158" s="96">
        <f t="shared" si="194"/>
        <v>78.52</v>
      </c>
      <c r="G158" s="96">
        <f t="shared" si="183"/>
        <v>78.52</v>
      </c>
      <c r="H158" s="35">
        <f t="shared" si="177"/>
        <v>0</v>
      </c>
      <c r="I158" s="96"/>
      <c r="J158" s="96"/>
      <c r="K158" s="96"/>
      <c r="L158" s="96"/>
      <c r="M158" s="96"/>
      <c r="N158" s="96"/>
      <c r="O158" s="96"/>
      <c r="P158" s="96">
        <f t="shared" si="184"/>
        <v>0</v>
      </c>
      <c r="Q158" s="96"/>
      <c r="R158" s="96"/>
      <c r="S158" s="96">
        <f t="shared" si="185"/>
        <v>78.52</v>
      </c>
      <c r="T158" s="106">
        <f t="shared" si="186"/>
        <v>78.52</v>
      </c>
      <c r="U158" s="96">
        <v>50.12</v>
      </c>
      <c r="V158" s="108">
        <v>6</v>
      </c>
      <c r="W158" s="96">
        <v>22.4</v>
      </c>
      <c r="X158" s="96"/>
      <c r="Y158" s="96">
        <f t="shared" si="187"/>
        <v>0</v>
      </c>
      <c r="Z158" s="96"/>
      <c r="AA158" s="96"/>
      <c r="AB158" s="96">
        <f t="shared" si="195"/>
        <v>0</v>
      </c>
      <c r="AC158" s="96"/>
      <c r="AD158" s="96"/>
      <c r="AE158" s="112" t="e">
        <f t="shared" ref="AE158:AE167" si="198">AF158+AG158</f>
        <v>#REF!</v>
      </c>
      <c r="AF158" s="112">
        <f t="shared" ref="AF158:AF167" si="199">AC158+U158</f>
        <v>50.12</v>
      </c>
      <c r="AG158" s="112" t="e">
        <f>AD158+AA158+#REF!</f>
        <v>#REF!</v>
      </c>
      <c r="AH158" s="114"/>
    </row>
    <row r="159" s="4" customFormat="1" ht="30" customHeight="1" spans="1:34">
      <c r="A159" s="103" t="s">
        <v>218</v>
      </c>
      <c r="B159" s="94"/>
      <c r="C159" s="98">
        <f t="shared" ref="C159:F159" si="200">SUM(C160)</f>
        <v>0</v>
      </c>
      <c r="D159" s="98">
        <f t="shared" si="200"/>
        <v>0</v>
      </c>
      <c r="E159" s="97">
        <f t="shared" si="200"/>
        <v>0</v>
      </c>
      <c r="F159" s="96">
        <f t="shared" si="200"/>
        <v>60</v>
      </c>
      <c r="G159" s="96">
        <f t="shared" si="183"/>
        <v>60</v>
      </c>
      <c r="H159" s="35">
        <f t="shared" si="177"/>
        <v>0</v>
      </c>
      <c r="I159" s="96">
        <f t="shared" ref="I159:O159" si="201">SUM(I160)</f>
        <v>0</v>
      </c>
      <c r="J159" s="96">
        <f t="shared" si="201"/>
        <v>0</v>
      </c>
      <c r="K159" s="96">
        <f t="shared" si="201"/>
        <v>0</v>
      </c>
      <c r="L159" s="96">
        <f t="shared" si="201"/>
        <v>0</v>
      </c>
      <c r="M159" s="96">
        <f t="shared" si="201"/>
        <v>0</v>
      </c>
      <c r="N159" s="96">
        <f t="shared" si="201"/>
        <v>0</v>
      </c>
      <c r="O159" s="96">
        <f t="shared" si="201"/>
        <v>0</v>
      </c>
      <c r="P159" s="96">
        <f t="shared" si="184"/>
        <v>0</v>
      </c>
      <c r="Q159" s="96">
        <f t="shared" ref="Q159:X159" si="202">SUM(Q160)</f>
        <v>0</v>
      </c>
      <c r="R159" s="96">
        <f t="shared" si="202"/>
        <v>0</v>
      </c>
      <c r="S159" s="96">
        <f t="shared" si="185"/>
        <v>60</v>
      </c>
      <c r="T159" s="106">
        <f t="shared" si="186"/>
        <v>60</v>
      </c>
      <c r="U159" s="96">
        <f t="shared" si="202"/>
        <v>0</v>
      </c>
      <c r="V159" s="108">
        <f t="shared" si="202"/>
        <v>0</v>
      </c>
      <c r="W159" s="96">
        <f t="shared" si="202"/>
        <v>60</v>
      </c>
      <c r="X159" s="96">
        <f t="shared" si="202"/>
        <v>0</v>
      </c>
      <c r="Y159" s="96">
        <f t="shared" si="187"/>
        <v>0</v>
      </c>
      <c r="Z159" s="96">
        <f t="shared" ref="Z159:AD159" si="203">SUM(Z160)</f>
        <v>0</v>
      </c>
      <c r="AA159" s="96">
        <f t="shared" si="203"/>
        <v>0</v>
      </c>
      <c r="AB159" s="96">
        <f t="shared" si="203"/>
        <v>0</v>
      </c>
      <c r="AC159" s="96">
        <f t="shared" si="203"/>
        <v>0</v>
      </c>
      <c r="AD159" s="96">
        <f t="shared" si="203"/>
        <v>0</v>
      </c>
      <c r="AE159" s="112" t="e">
        <f t="shared" si="198"/>
        <v>#REF!</v>
      </c>
      <c r="AF159" s="112">
        <f t="shared" si="199"/>
        <v>0</v>
      </c>
      <c r="AG159" s="112" t="e">
        <f>AD159+AA159+#REF!</f>
        <v>#REF!</v>
      </c>
      <c r="AH159" s="114">
        <f>SUM(AH160)</f>
        <v>0</v>
      </c>
    </row>
    <row r="160" s="4" customFormat="1" ht="30" customHeight="1" spans="1:34">
      <c r="A160" s="103" t="s">
        <v>219</v>
      </c>
      <c r="B160" s="94" t="s">
        <v>220</v>
      </c>
      <c r="C160" s="95"/>
      <c r="D160" s="95"/>
      <c r="E160" s="94"/>
      <c r="F160" s="96">
        <f>SUM(G160,H160,P160)</f>
        <v>60</v>
      </c>
      <c r="G160" s="96">
        <f t="shared" si="183"/>
        <v>60</v>
      </c>
      <c r="H160" s="35">
        <f t="shared" si="177"/>
        <v>0</v>
      </c>
      <c r="I160" s="96"/>
      <c r="J160" s="96"/>
      <c r="K160" s="96"/>
      <c r="L160" s="96"/>
      <c r="M160" s="96"/>
      <c r="N160" s="96"/>
      <c r="O160" s="96"/>
      <c r="P160" s="96">
        <f t="shared" si="184"/>
        <v>0</v>
      </c>
      <c r="Q160" s="96"/>
      <c r="R160" s="96"/>
      <c r="S160" s="96">
        <f t="shared" si="185"/>
        <v>60</v>
      </c>
      <c r="T160" s="106">
        <f t="shared" si="186"/>
        <v>60</v>
      </c>
      <c r="U160" s="96"/>
      <c r="V160" s="108"/>
      <c r="W160" s="96">
        <v>60</v>
      </c>
      <c r="X160" s="96"/>
      <c r="Y160" s="96">
        <f t="shared" si="187"/>
        <v>0</v>
      </c>
      <c r="Z160" s="96"/>
      <c r="AA160" s="96"/>
      <c r="AB160" s="96">
        <f t="shared" ref="AB160:AB169" si="204">SUM(AC160:AD160)</f>
        <v>0</v>
      </c>
      <c r="AC160" s="96"/>
      <c r="AD160" s="96"/>
      <c r="AE160" s="112" t="e">
        <f t="shared" si="198"/>
        <v>#REF!</v>
      </c>
      <c r="AF160" s="112">
        <f t="shared" si="199"/>
        <v>0</v>
      </c>
      <c r="AG160" s="112" t="e">
        <f>AD160+AA160+#REF!</f>
        <v>#REF!</v>
      </c>
      <c r="AH160" s="114"/>
    </row>
    <row r="161" s="4" customFormat="1" ht="30" customHeight="1" spans="1:34">
      <c r="A161" s="103" t="s">
        <v>221</v>
      </c>
      <c r="B161" s="94"/>
      <c r="C161" s="95">
        <f t="shared" ref="C161:G161" si="205">SUM(C162:C169)</f>
        <v>0</v>
      </c>
      <c r="D161" s="95">
        <f t="shared" si="205"/>
        <v>0</v>
      </c>
      <c r="E161" s="94">
        <f t="shared" si="205"/>
        <v>0</v>
      </c>
      <c r="F161" s="100">
        <f t="shared" si="205"/>
        <v>2005.86</v>
      </c>
      <c r="G161" s="100">
        <f t="shared" si="205"/>
        <v>1515.06</v>
      </c>
      <c r="H161" s="35">
        <f t="shared" si="177"/>
        <v>470.8</v>
      </c>
      <c r="I161" s="100">
        <f t="shared" ref="I161:S161" si="206">SUM(I162:I169)</f>
        <v>46.8</v>
      </c>
      <c r="J161" s="100">
        <f t="shared" si="206"/>
        <v>0</v>
      </c>
      <c r="K161" s="100">
        <f t="shared" si="206"/>
        <v>327</v>
      </c>
      <c r="L161" s="100">
        <f t="shared" si="206"/>
        <v>30</v>
      </c>
      <c r="M161" s="100">
        <f t="shared" si="206"/>
        <v>0</v>
      </c>
      <c r="N161" s="100">
        <f t="shared" si="206"/>
        <v>0</v>
      </c>
      <c r="O161" s="100">
        <f t="shared" ref="O161" si="207">SUM(O162:O169)</f>
        <v>67</v>
      </c>
      <c r="P161" s="100">
        <f t="shared" si="206"/>
        <v>20</v>
      </c>
      <c r="Q161" s="100">
        <f t="shared" si="206"/>
        <v>0</v>
      </c>
      <c r="R161" s="100">
        <f t="shared" si="206"/>
        <v>20</v>
      </c>
      <c r="S161" s="100">
        <f t="shared" si="206"/>
        <v>2005.86</v>
      </c>
      <c r="T161" s="106">
        <f t="shared" si="186"/>
        <v>1749.06</v>
      </c>
      <c r="U161" s="100">
        <f t="shared" ref="U161:X161" si="208">SUM(U162:U169)</f>
        <v>704.38</v>
      </c>
      <c r="V161" s="107">
        <f t="shared" si="208"/>
        <v>33.1</v>
      </c>
      <c r="W161" s="100">
        <f t="shared" si="208"/>
        <v>777.58</v>
      </c>
      <c r="X161" s="100">
        <f t="shared" si="208"/>
        <v>234</v>
      </c>
      <c r="Y161" s="96">
        <f t="shared" si="187"/>
        <v>236.8</v>
      </c>
      <c r="Z161" s="100">
        <f t="shared" ref="Z161:AD161" si="209">SUM(Z162:Z169)</f>
        <v>0</v>
      </c>
      <c r="AA161" s="100">
        <f t="shared" si="209"/>
        <v>236.8</v>
      </c>
      <c r="AB161" s="96">
        <f t="shared" si="204"/>
        <v>20</v>
      </c>
      <c r="AC161" s="100">
        <f t="shared" si="209"/>
        <v>10</v>
      </c>
      <c r="AD161" s="100">
        <f t="shared" si="209"/>
        <v>10</v>
      </c>
      <c r="AE161" s="112" t="e">
        <f t="shared" si="198"/>
        <v>#REF!</v>
      </c>
      <c r="AF161" s="112">
        <f t="shared" si="199"/>
        <v>714.38</v>
      </c>
      <c r="AG161" s="112" t="e">
        <f>AD161+AA161+#REF!</f>
        <v>#REF!</v>
      </c>
      <c r="AH161" s="113">
        <f>SUM(AH162:AH167)</f>
        <v>0</v>
      </c>
    </row>
    <row r="162" s="5" customFormat="1" ht="30" customHeight="1" spans="1:34">
      <c r="A162" s="116" t="s">
        <v>222</v>
      </c>
      <c r="B162" s="117" t="s">
        <v>223</v>
      </c>
      <c r="C162" s="118"/>
      <c r="D162" s="118"/>
      <c r="E162" s="117"/>
      <c r="F162" s="119">
        <f t="shared" ref="F162:F169" si="210">SUM(G162,H162,P162)</f>
        <v>312.57</v>
      </c>
      <c r="G162" s="119">
        <f t="shared" ref="G162:G183" si="211">S162-P162-H162</f>
        <v>208.57</v>
      </c>
      <c r="H162" s="35">
        <f t="shared" si="177"/>
        <v>84</v>
      </c>
      <c r="I162" s="119">
        <v>20</v>
      </c>
      <c r="J162" s="119"/>
      <c r="K162" s="119">
        <v>12</v>
      </c>
      <c r="L162" s="119">
        <v>2</v>
      </c>
      <c r="M162" s="119"/>
      <c r="N162" s="119"/>
      <c r="O162" s="119">
        <v>50</v>
      </c>
      <c r="P162" s="119">
        <f t="shared" ref="P162:P183" si="212">SUM(Q162:R162)</f>
        <v>20</v>
      </c>
      <c r="Q162" s="119"/>
      <c r="R162" s="119">
        <v>20</v>
      </c>
      <c r="S162" s="119">
        <f t="shared" ref="S162:S194" si="213">T162+Y162+AB162</f>
        <v>312.57</v>
      </c>
      <c r="T162" s="120">
        <f t="shared" si="186"/>
        <v>250.57</v>
      </c>
      <c r="U162" s="119">
        <v>203.77</v>
      </c>
      <c r="V162" s="121">
        <v>4.8</v>
      </c>
      <c r="W162" s="122"/>
      <c r="X162" s="119">
        <v>42</v>
      </c>
      <c r="Y162" s="119">
        <f t="shared" si="187"/>
        <v>42</v>
      </c>
      <c r="Z162" s="119"/>
      <c r="AA162" s="119">
        <v>42</v>
      </c>
      <c r="AB162" s="119">
        <f t="shared" si="204"/>
        <v>20</v>
      </c>
      <c r="AC162" s="119">
        <v>10</v>
      </c>
      <c r="AD162" s="119">
        <v>10</v>
      </c>
      <c r="AE162" s="125" t="e">
        <f t="shared" si="198"/>
        <v>#REF!</v>
      </c>
      <c r="AF162" s="125">
        <f t="shared" si="199"/>
        <v>213.77</v>
      </c>
      <c r="AG162" s="125" t="e">
        <f>AD162+AA162+#REF!</f>
        <v>#REF!</v>
      </c>
      <c r="AH162" s="126"/>
    </row>
    <row r="163" s="4" customFormat="1" ht="30" customHeight="1" spans="1:34">
      <c r="A163" s="93"/>
      <c r="B163" s="94" t="s">
        <v>224</v>
      </c>
      <c r="C163" s="95"/>
      <c r="D163" s="95"/>
      <c r="E163" s="94"/>
      <c r="F163" s="96">
        <f t="shared" si="210"/>
        <v>163</v>
      </c>
      <c r="G163" s="96">
        <f t="shared" si="211"/>
        <v>163</v>
      </c>
      <c r="H163" s="35">
        <f t="shared" si="177"/>
        <v>0</v>
      </c>
      <c r="I163" s="96"/>
      <c r="J163" s="96"/>
      <c r="K163" s="96"/>
      <c r="L163" s="96"/>
      <c r="M163" s="96"/>
      <c r="N163" s="96"/>
      <c r="O163" s="119"/>
      <c r="P163" s="96">
        <f t="shared" si="212"/>
        <v>0</v>
      </c>
      <c r="Q163" s="96"/>
      <c r="R163" s="96"/>
      <c r="S163" s="96">
        <f t="shared" si="213"/>
        <v>163</v>
      </c>
      <c r="T163" s="106">
        <f t="shared" si="186"/>
        <v>163</v>
      </c>
      <c r="U163" s="96">
        <v>154.5</v>
      </c>
      <c r="V163" s="123">
        <v>8.5</v>
      </c>
      <c r="W163" s="124"/>
      <c r="X163" s="96"/>
      <c r="Y163" s="96">
        <f t="shared" si="187"/>
        <v>0</v>
      </c>
      <c r="Z163" s="96"/>
      <c r="AA163" s="96"/>
      <c r="AB163" s="96">
        <f t="shared" si="204"/>
        <v>0</v>
      </c>
      <c r="AC163" s="96"/>
      <c r="AD163" s="96"/>
      <c r="AE163" s="112" t="e">
        <f t="shared" si="198"/>
        <v>#REF!</v>
      </c>
      <c r="AF163" s="112">
        <f t="shared" si="199"/>
        <v>154.5</v>
      </c>
      <c r="AG163" s="112" t="e">
        <f>AD163+AA163+#REF!</f>
        <v>#REF!</v>
      </c>
      <c r="AH163" s="114"/>
    </row>
    <row r="164" s="5" customFormat="1" ht="30" customHeight="1" spans="1:34">
      <c r="A164" s="116"/>
      <c r="B164" s="117" t="s">
        <v>225</v>
      </c>
      <c r="C164" s="118"/>
      <c r="D164" s="118"/>
      <c r="E164" s="117"/>
      <c r="F164" s="119">
        <f t="shared" si="210"/>
        <v>963.01</v>
      </c>
      <c r="G164" s="119">
        <f t="shared" si="211"/>
        <v>876.21</v>
      </c>
      <c r="H164" s="35">
        <f t="shared" si="177"/>
        <v>86.8</v>
      </c>
      <c r="I164" s="119">
        <v>26.8</v>
      </c>
      <c r="J164" s="119"/>
      <c r="K164" s="119">
        <v>15</v>
      </c>
      <c r="L164" s="119">
        <v>28</v>
      </c>
      <c r="M164" s="119"/>
      <c r="N164" s="119"/>
      <c r="O164" s="119">
        <v>17</v>
      </c>
      <c r="P164" s="119">
        <f t="shared" si="212"/>
        <v>0</v>
      </c>
      <c r="Q164" s="119"/>
      <c r="R164" s="119"/>
      <c r="S164" s="119">
        <f t="shared" si="213"/>
        <v>963.01</v>
      </c>
      <c r="T164" s="120">
        <f t="shared" si="186"/>
        <v>918.21</v>
      </c>
      <c r="U164" s="119">
        <v>93.83</v>
      </c>
      <c r="V164" s="121">
        <v>4.8</v>
      </c>
      <c r="W164" s="122">
        <v>777.58</v>
      </c>
      <c r="X164" s="119">
        <v>42</v>
      </c>
      <c r="Y164" s="119">
        <f t="shared" si="187"/>
        <v>44.8</v>
      </c>
      <c r="Z164" s="119"/>
      <c r="AA164" s="119">
        <v>44.8</v>
      </c>
      <c r="AB164" s="119">
        <f t="shared" si="204"/>
        <v>0</v>
      </c>
      <c r="AC164" s="119"/>
      <c r="AD164" s="119"/>
      <c r="AE164" s="125" t="e">
        <f t="shared" si="198"/>
        <v>#REF!</v>
      </c>
      <c r="AF164" s="125">
        <f t="shared" si="199"/>
        <v>93.83</v>
      </c>
      <c r="AG164" s="125" t="e">
        <f>AD164+AA164+#REF!</f>
        <v>#REF!</v>
      </c>
      <c r="AH164" s="126"/>
    </row>
    <row r="165" s="4" customFormat="1" ht="30" customHeight="1" spans="1:34">
      <c r="A165" s="93" t="s">
        <v>226</v>
      </c>
      <c r="B165" s="94" t="s">
        <v>227</v>
      </c>
      <c r="C165" s="95"/>
      <c r="D165" s="95"/>
      <c r="E165" s="94"/>
      <c r="F165" s="96">
        <f t="shared" si="210"/>
        <v>42.05</v>
      </c>
      <c r="G165" s="96">
        <f t="shared" si="211"/>
        <v>42.05</v>
      </c>
      <c r="H165" s="35">
        <f t="shared" si="177"/>
        <v>0</v>
      </c>
      <c r="I165" s="96"/>
      <c r="J165" s="96"/>
      <c r="K165" s="96"/>
      <c r="L165" s="96"/>
      <c r="M165" s="96"/>
      <c r="N165" s="96"/>
      <c r="O165" s="96"/>
      <c r="P165" s="96">
        <f t="shared" si="212"/>
        <v>0</v>
      </c>
      <c r="Q165" s="96"/>
      <c r="R165" s="96"/>
      <c r="S165" s="96">
        <f t="shared" si="213"/>
        <v>42.05</v>
      </c>
      <c r="T165" s="106">
        <f t="shared" si="186"/>
        <v>42.05</v>
      </c>
      <c r="U165" s="96">
        <v>40.25</v>
      </c>
      <c r="V165" s="123">
        <v>1.8</v>
      </c>
      <c r="W165" s="124"/>
      <c r="X165" s="96"/>
      <c r="Y165" s="96">
        <f t="shared" si="187"/>
        <v>0</v>
      </c>
      <c r="Z165" s="96"/>
      <c r="AA165" s="96"/>
      <c r="AB165" s="96">
        <f t="shared" si="204"/>
        <v>0</v>
      </c>
      <c r="AC165" s="96"/>
      <c r="AD165" s="96"/>
      <c r="AE165" s="112" t="e">
        <f t="shared" si="198"/>
        <v>#REF!</v>
      </c>
      <c r="AF165" s="112">
        <f t="shared" si="199"/>
        <v>40.25</v>
      </c>
      <c r="AG165" s="112" t="e">
        <f>AD165+AA165+#REF!</f>
        <v>#REF!</v>
      </c>
      <c r="AH165" s="114"/>
    </row>
    <row r="166" s="4" customFormat="1" ht="30" customHeight="1" spans="1:34">
      <c r="A166" s="93"/>
      <c r="B166" s="94" t="s">
        <v>228</v>
      </c>
      <c r="C166" s="95"/>
      <c r="D166" s="95"/>
      <c r="E166" s="94"/>
      <c r="F166" s="96">
        <f t="shared" si="210"/>
        <v>413.86</v>
      </c>
      <c r="G166" s="96">
        <f t="shared" si="211"/>
        <v>113.86</v>
      </c>
      <c r="H166" s="35">
        <f t="shared" si="177"/>
        <v>300</v>
      </c>
      <c r="I166" s="96"/>
      <c r="J166" s="96"/>
      <c r="K166" s="96">
        <v>300</v>
      </c>
      <c r="L166" s="96"/>
      <c r="M166" s="96"/>
      <c r="N166" s="96"/>
      <c r="O166" s="96"/>
      <c r="P166" s="96">
        <f t="shared" si="212"/>
        <v>0</v>
      </c>
      <c r="Q166" s="96"/>
      <c r="R166" s="96"/>
      <c r="S166" s="96">
        <f t="shared" si="213"/>
        <v>413.86</v>
      </c>
      <c r="T166" s="106">
        <f t="shared" si="186"/>
        <v>263.86</v>
      </c>
      <c r="U166" s="96">
        <v>107.86</v>
      </c>
      <c r="V166" s="123">
        <v>6</v>
      </c>
      <c r="W166" s="124"/>
      <c r="X166" s="96">
        <v>150</v>
      </c>
      <c r="Y166" s="96">
        <f t="shared" si="187"/>
        <v>150</v>
      </c>
      <c r="Z166" s="96"/>
      <c r="AA166" s="96">
        <v>150</v>
      </c>
      <c r="AB166" s="96">
        <f t="shared" si="204"/>
        <v>0</v>
      </c>
      <c r="AC166" s="96"/>
      <c r="AD166" s="96"/>
      <c r="AE166" s="112" t="e">
        <f t="shared" si="198"/>
        <v>#REF!</v>
      </c>
      <c r="AF166" s="112">
        <f t="shared" si="199"/>
        <v>107.86</v>
      </c>
      <c r="AG166" s="112" t="e">
        <f>AD166+AA166+#REF!</f>
        <v>#REF!</v>
      </c>
      <c r="AH166" s="114"/>
    </row>
    <row r="167" s="4" customFormat="1" ht="30" customHeight="1" spans="1:34">
      <c r="A167" s="93"/>
      <c r="B167" s="94" t="s">
        <v>229</v>
      </c>
      <c r="C167" s="95"/>
      <c r="D167" s="95"/>
      <c r="E167" s="94"/>
      <c r="F167" s="96">
        <f t="shared" si="210"/>
        <v>42.57</v>
      </c>
      <c r="G167" s="96">
        <f t="shared" si="211"/>
        <v>42.57</v>
      </c>
      <c r="H167" s="35">
        <f t="shared" si="177"/>
        <v>0</v>
      </c>
      <c r="I167" s="96"/>
      <c r="J167" s="96"/>
      <c r="K167" s="96"/>
      <c r="L167" s="96"/>
      <c r="M167" s="96"/>
      <c r="N167" s="96"/>
      <c r="O167" s="96"/>
      <c r="P167" s="96">
        <f t="shared" si="212"/>
        <v>0</v>
      </c>
      <c r="Q167" s="96"/>
      <c r="R167" s="96"/>
      <c r="S167" s="96">
        <f t="shared" si="213"/>
        <v>42.57</v>
      </c>
      <c r="T167" s="106">
        <f t="shared" si="186"/>
        <v>42.57</v>
      </c>
      <c r="U167" s="96">
        <v>41.37</v>
      </c>
      <c r="V167" s="123">
        <v>1.2</v>
      </c>
      <c r="W167" s="124"/>
      <c r="X167" s="96"/>
      <c r="Y167" s="96">
        <f t="shared" si="187"/>
        <v>0</v>
      </c>
      <c r="Z167" s="96"/>
      <c r="AA167" s="96"/>
      <c r="AB167" s="96">
        <f t="shared" si="204"/>
        <v>0</v>
      </c>
      <c r="AC167" s="96"/>
      <c r="AD167" s="96"/>
      <c r="AE167" s="112" t="e">
        <f t="shared" si="198"/>
        <v>#REF!</v>
      </c>
      <c r="AF167" s="112">
        <f t="shared" si="199"/>
        <v>41.37</v>
      </c>
      <c r="AG167" s="112" t="e">
        <f>AD167+AA167+#REF!</f>
        <v>#REF!</v>
      </c>
      <c r="AH167" s="114"/>
    </row>
    <row r="168" s="4" customFormat="1" ht="30" customHeight="1" spans="1:34">
      <c r="A168" s="93"/>
      <c r="B168" s="94" t="s">
        <v>230</v>
      </c>
      <c r="C168" s="95"/>
      <c r="D168" s="95"/>
      <c r="E168" s="94"/>
      <c r="F168" s="96">
        <f t="shared" si="210"/>
        <v>41.55</v>
      </c>
      <c r="G168" s="96">
        <f t="shared" si="211"/>
        <v>41.55</v>
      </c>
      <c r="H168" s="35">
        <f t="shared" si="177"/>
        <v>0</v>
      </c>
      <c r="I168" s="96"/>
      <c r="J168" s="96"/>
      <c r="K168" s="96"/>
      <c r="L168" s="96"/>
      <c r="M168" s="96"/>
      <c r="N168" s="96"/>
      <c r="O168" s="96"/>
      <c r="P168" s="96">
        <f t="shared" si="212"/>
        <v>0</v>
      </c>
      <c r="Q168" s="96"/>
      <c r="R168" s="96"/>
      <c r="S168" s="96">
        <f t="shared" si="213"/>
        <v>41.55</v>
      </c>
      <c r="T168" s="106">
        <f t="shared" si="186"/>
        <v>41.55</v>
      </c>
      <c r="U168" s="96">
        <v>37.55</v>
      </c>
      <c r="V168" s="123">
        <v>4</v>
      </c>
      <c r="W168" s="124"/>
      <c r="X168" s="96"/>
      <c r="Y168" s="96">
        <f t="shared" si="187"/>
        <v>0</v>
      </c>
      <c r="Z168" s="96"/>
      <c r="AA168" s="96"/>
      <c r="AB168" s="96">
        <f t="shared" si="204"/>
        <v>0</v>
      </c>
      <c r="AC168" s="96"/>
      <c r="AD168" s="96"/>
      <c r="AE168" s="112"/>
      <c r="AF168" s="112"/>
      <c r="AG168" s="112"/>
      <c r="AH168" s="114"/>
    </row>
    <row r="169" s="4" customFormat="1" ht="30" customHeight="1" spans="1:34">
      <c r="A169" s="93"/>
      <c r="B169" s="94" t="s">
        <v>231</v>
      </c>
      <c r="C169" s="95"/>
      <c r="D169" s="95"/>
      <c r="E169" s="94"/>
      <c r="F169" s="96">
        <f t="shared" si="210"/>
        <v>27.25</v>
      </c>
      <c r="G169" s="96">
        <f t="shared" si="211"/>
        <v>27.25</v>
      </c>
      <c r="H169" s="35">
        <f t="shared" si="177"/>
        <v>0</v>
      </c>
      <c r="I169" s="96"/>
      <c r="J169" s="96"/>
      <c r="K169" s="96"/>
      <c r="L169" s="96"/>
      <c r="M169" s="96"/>
      <c r="N169" s="96"/>
      <c r="O169" s="96"/>
      <c r="P169" s="96">
        <f t="shared" si="212"/>
        <v>0</v>
      </c>
      <c r="Q169" s="96"/>
      <c r="R169" s="96"/>
      <c r="S169" s="96">
        <f t="shared" si="213"/>
        <v>27.25</v>
      </c>
      <c r="T169" s="106">
        <f t="shared" si="186"/>
        <v>27.25</v>
      </c>
      <c r="U169" s="96">
        <v>25.25</v>
      </c>
      <c r="V169" s="123">
        <v>2</v>
      </c>
      <c r="W169" s="124"/>
      <c r="X169" s="96"/>
      <c r="Y169" s="96">
        <f t="shared" si="187"/>
        <v>0</v>
      </c>
      <c r="Z169" s="96"/>
      <c r="AA169" s="96"/>
      <c r="AB169" s="96">
        <f t="shared" si="204"/>
        <v>0</v>
      </c>
      <c r="AC169" s="96"/>
      <c r="AD169" s="96"/>
      <c r="AE169" s="112"/>
      <c r="AF169" s="112"/>
      <c r="AG169" s="112"/>
      <c r="AH169" s="114"/>
    </row>
    <row r="170" s="4" customFormat="1" ht="30" customHeight="1" spans="1:34">
      <c r="A170" s="103" t="s">
        <v>232</v>
      </c>
      <c r="B170" s="94"/>
      <c r="C170" s="95">
        <f t="shared" ref="C170:F170" si="214">SUM(C184,C196,C171,C205:C207)</f>
        <v>0</v>
      </c>
      <c r="D170" s="95">
        <f t="shared" si="214"/>
        <v>0</v>
      </c>
      <c r="E170" s="94">
        <f t="shared" si="214"/>
        <v>0</v>
      </c>
      <c r="F170" s="100">
        <f t="shared" si="214"/>
        <v>3221.11</v>
      </c>
      <c r="G170" s="96">
        <f t="shared" si="211"/>
        <v>2912.36</v>
      </c>
      <c r="H170" s="35">
        <f t="shared" si="177"/>
        <v>256.75</v>
      </c>
      <c r="I170" s="100">
        <f t="shared" ref="I170:N170" si="215">SUM(I184,I196,I171,I205:I207)</f>
        <v>26</v>
      </c>
      <c r="J170" s="100">
        <f t="shared" si="215"/>
        <v>122</v>
      </c>
      <c r="K170" s="100">
        <f t="shared" si="215"/>
        <v>58.25</v>
      </c>
      <c r="L170" s="100">
        <f t="shared" si="215"/>
        <v>50.5</v>
      </c>
      <c r="M170" s="100">
        <f t="shared" si="215"/>
        <v>0</v>
      </c>
      <c r="N170" s="100">
        <f t="shared" si="215"/>
        <v>0</v>
      </c>
      <c r="O170" s="100">
        <f t="shared" ref="O170" si="216">SUM(O184,O196,O171,O205:O207)</f>
        <v>0</v>
      </c>
      <c r="P170" s="96">
        <f t="shared" si="212"/>
        <v>52</v>
      </c>
      <c r="Q170" s="100">
        <f t="shared" ref="Q170:X170" si="217">SUM(Q184,Q196,Q171,Q205:Q207)</f>
        <v>0</v>
      </c>
      <c r="R170" s="100">
        <f t="shared" si="217"/>
        <v>52</v>
      </c>
      <c r="S170" s="96">
        <f t="shared" si="213"/>
        <v>3221.11</v>
      </c>
      <c r="T170" s="106">
        <f t="shared" si="186"/>
        <v>3058.81</v>
      </c>
      <c r="U170" s="100">
        <f t="shared" si="217"/>
        <v>2600.96</v>
      </c>
      <c r="V170" s="107">
        <f t="shared" si="217"/>
        <v>218</v>
      </c>
      <c r="W170" s="100">
        <f t="shared" si="217"/>
        <v>93.4</v>
      </c>
      <c r="X170" s="100">
        <f t="shared" si="217"/>
        <v>146.45</v>
      </c>
      <c r="Y170" s="96">
        <f t="shared" si="187"/>
        <v>110.3</v>
      </c>
      <c r="Z170" s="100">
        <f t="shared" ref="Z170:AD170" si="218">SUM(Z184,Z196,Z171,Z205:Z207)</f>
        <v>0</v>
      </c>
      <c r="AA170" s="100">
        <f t="shared" si="218"/>
        <v>110.3</v>
      </c>
      <c r="AB170" s="100">
        <f t="shared" si="218"/>
        <v>52</v>
      </c>
      <c r="AC170" s="100">
        <f t="shared" si="218"/>
        <v>27</v>
      </c>
      <c r="AD170" s="100">
        <f t="shared" si="218"/>
        <v>25</v>
      </c>
      <c r="AE170" s="112" t="e">
        <f t="shared" ref="AE170:AE180" si="219">AF170+AG170</f>
        <v>#REF!</v>
      </c>
      <c r="AF170" s="112">
        <f t="shared" ref="AF170:AF183" si="220">AC170+U170</f>
        <v>2627.96</v>
      </c>
      <c r="AG170" s="112" t="e">
        <f>AD170+AA170+#REF!</f>
        <v>#REF!</v>
      </c>
      <c r="AH170" s="113">
        <f>SUM(AH184,AH196,AH171,AH205:AH207)</f>
        <v>0</v>
      </c>
    </row>
    <row r="171" s="4" customFormat="1" ht="30" customHeight="1" spans="1:34">
      <c r="A171" s="93" t="s">
        <v>233</v>
      </c>
      <c r="B171" s="94" t="s">
        <v>28</v>
      </c>
      <c r="C171" s="95">
        <f t="shared" ref="C171:F171" si="221">SUM(C172:C183)</f>
        <v>0</v>
      </c>
      <c r="D171" s="95">
        <f t="shared" si="221"/>
        <v>0</v>
      </c>
      <c r="E171" s="94">
        <f t="shared" si="221"/>
        <v>0</v>
      </c>
      <c r="F171" s="100">
        <f t="shared" si="221"/>
        <v>975.18</v>
      </c>
      <c r="G171" s="96">
        <f t="shared" si="211"/>
        <v>868.43</v>
      </c>
      <c r="H171" s="35">
        <f t="shared" si="177"/>
        <v>56.75</v>
      </c>
      <c r="I171" s="100">
        <f t="shared" ref="I171:N171" si="222">SUM(I172:I183)</f>
        <v>0</v>
      </c>
      <c r="J171" s="100">
        <f t="shared" si="222"/>
        <v>0</v>
      </c>
      <c r="K171" s="100">
        <f t="shared" si="222"/>
        <v>56.75</v>
      </c>
      <c r="L171" s="100">
        <f t="shared" si="222"/>
        <v>0</v>
      </c>
      <c r="M171" s="100">
        <f t="shared" si="222"/>
        <v>0</v>
      </c>
      <c r="N171" s="100">
        <f t="shared" si="222"/>
        <v>0</v>
      </c>
      <c r="O171" s="100">
        <f t="shared" ref="O171" si="223">SUM(O172:O183)</f>
        <v>0</v>
      </c>
      <c r="P171" s="96">
        <f t="shared" si="212"/>
        <v>50</v>
      </c>
      <c r="Q171" s="100">
        <f t="shared" ref="Q171:X171" si="224">SUM(Q172:Q183)</f>
        <v>0</v>
      </c>
      <c r="R171" s="100">
        <f t="shared" si="224"/>
        <v>50</v>
      </c>
      <c r="S171" s="96">
        <f t="shared" si="213"/>
        <v>975.18</v>
      </c>
      <c r="T171" s="106">
        <f t="shared" si="186"/>
        <v>914.88</v>
      </c>
      <c r="U171" s="100">
        <f t="shared" si="224"/>
        <v>799.13</v>
      </c>
      <c r="V171" s="107">
        <f t="shared" si="224"/>
        <v>56.4</v>
      </c>
      <c r="W171" s="100">
        <f t="shared" si="224"/>
        <v>12.9</v>
      </c>
      <c r="X171" s="100">
        <f t="shared" si="224"/>
        <v>46.45</v>
      </c>
      <c r="Y171" s="96">
        <f t="shared" si="187"/>
        <v>10.3</v>
      </c>
      <c r="Z171" s="100">
        <f t="shared" ref="Z171:AD171" si="225">SUM(Z172:Z183)</f>
        <v>0</v>
      </c>
      <c r="AA171" s="100">
        <f t="shared" si="225"/>
        <v>10.3</v>
      </c>
      <c r="AB171" s="100">
        <f t="shared" si="225"/>
        <v>50</v>
      </c>
      <c r="AC171" s="100">
        <f t="shared" si="225"/>
        <v>25</v>
      </c>
      <c r="AD171" s="100">
        <f t="shared" si="225"/>
        <v>25</v>
      </c>
      <c r="AE171" s="112" t="e">
        <f t="shared" si="219"/>
        <v>#REF!</v>
      </c>
      <c r="AF171" s="112">
        <f t="shared" si="220"/>
        <v>824.13</v>
      </c>
      <c r="AG171" s="112" t="e">
        <f>AD171+AA171+#REF!</f>
        <v>#REF!</v>
      </c>
      <c r="AH171" s="113">
        <f>SUM(AH172:AH183)</f>
        <v>0</v>
      </c>
    </row>
    <row r="172" s="4" customFormat="1" ht="30" customHeight="1" spans="1:34">
      <c r="A172" s="104"/>
      <c r="B172" s="94" t="s">
        <v>234</v>
      </c>
      <c r="C172" s="95"/>
      <c r="D172" s="95"/>
      <c r="E172" s="94"/>
      <c r="F172" s="96">
        <f t="shared" ref="F172:F183" si="226">SUM(G172,H172,P172)</f>
        <v>206.54</v>
      </c>
      <c r="G172" s="96">
        <f t="shared" si="211"/>
        <v>156.54</v>
      </c>
      <c r="H172" s="35">
        <f t="shared" si="177"/>
        <v>0</v>
      </c>
      <c r="I172" s="96"/>
      <c r="J172" s="96"/>
      <c r="K172" s="96"/>
      <c r="L172" s="96"/>
      <c r="M172" s="96"/>
      <c r="N172" s="96"/>
      <c r="O172" s="96"/>
      <c r="P172" s="96">
        <f t="shared" si="212"/>
        <v>50</v>
      </c>
      <c r="Q172" s="96"/>
      <c r="R172" s="96">
        <v>50</v>
      </c>
      <c r="S172" s="96">
        <f t="shared" si="213"/>
        <v>206.54</v>
      </c>
      <c r="T172" s="106">
        <f t="shared" si="186"/>
        <v>156.54</v>
      </c>
      <c r="U172" s="96">
        <v>145.54</v>
      </c>
      <c r="V172" s="108">
        <v>7</v>
      </c>
      <c r="W172" s="96">
        <v>4</v>
      </c>
      <c r="X172" s="96"/>
      <c r="Y172" s="96">
        <f t="shared" si="187"/>
        <v>0</v>
      </c>
      <c r="Z172" s="96"/>
      <c r="AA172" s="96"/>
      <c r="AB172" s="96">
        <f t="shared" ref="AB172:AB183" si="227">SUM(AC172:AD172)</f>
        <v>50</v>
      </c>
      <c r="AC172" s="96">
        <v>25</v>
      </c>
      <c r="AD172" s="96">
        <v>25</v>
      </c>
      <c r="AE172" s="112" t="e">
        <f t="shared" si="219"/>
        <v>#REF!</v>
      </c>
      <c r="AF172" s="112">
        <f t="shared" si="220"/>
        <v>170.54</v>
      </c>
      <c r="AG172" s="112" t="e">
        <f>AD172+AA172+#REF!</f>
        <v>#REF!</v>
      </c>
      <c r="AH172" s="114"/>
    </row>
    <row r="173" s="4" customFormat="1" ht="30" customHeight="1" spans="1:34">
      <c r="A173" s="104"/>
      <c r="B173" s="94" t="s">
        <v>235</v>
      </c>
      <c r="C173" s="95"/>
      <c r="D173" s="95"/>
      <c r="E173" s="94"/>
      <c r="F173" s="96">
        <f t="shared" si="226"/>
        <v>50.39</v>
      </c>
      <c r="G173" s="96">
        <f t="shared" si="211"/>
        <v>46.34</v>
      </c>
      <c r="H173" s="35">
        <f t="shared" si="177"/>
        <v>4.05</v>
      </c>
      <c r="I173" s="96"/>
      <c r="J173" s="96"/>
      <c r="K173" s="96">
        <v>4.05</v>
      </c>
      <c r="L173" s="96"/>
      <c r="M173" s="96"/>
      <c r="N173" s="96"/>
      <c r="O173" s="96"/>
      <c r="P173" s="96">
        <f t="shared" si="212"/>
        <v>0</v>
      </c>
      <c r="Q173" s="96"/>
      <c r="R173" s="96"/>
      <c r="S173" s="96">
        <f t="shared" si="213"/>
        <v>50.39</v>
      </c>
      <c r="T173" s="106">
        <f t="shared" si="186"/>
        <v>50.39</v>
      </c>
      <c r="U173" s="96">
        <v>42.84</v>
      </c>
      <c r="V173" s="108">
        <v>3.5</v>
      </c>
      <c r="W173" s="96"/>
      <c r="X173" s="96">
        <v>4.05</v>
      </c>
      <c r="Y173" s="96">
        <f t="shared" si="187"/>
        <v>0</v>
      </c>
      <c r="Z173" s="96"/>
      <c r="AA173" s="96"/>
      <c r="AB173" s="96">
        <f t="shared" si="227"/>
        <v>0</v>
      </c>
      <c r="AC173" s="96"/>
      <c r="AD173" s="96"/>
      <c r="AE173" s="112" t="e">
        <f t="shared" si="219"/>
        <v>#REF!</v>
      </c>
      <c r="AF173" s="112">
        <f t="shared" si="220"/>
        <v>42.84</v>
      </c>
      <c r="AG173" s="112" t="e">
        <f>AD173+AA173+#REF!</f>
        <v>#REF!</v>
      </c>
      <c r="AH173" s="114"/>
    </row>
    <row r="174" s="4" customFormat="1" ht="30" customHeight="1" spans="1:34">
      <c r="A174" s="104"/>
      <c r="B174" s="94" t="s">
        <v>236</v>
      </c>
      <c r="C174" s="95"/>
      <c r="D174" s="95"/>
      <c r="E174" s="94"/>
      <c r="F174" s="96">
        <f t="shared" si="226"/>
        <v>30.49</v>
      </c>
      <c r="G174" s="96">
        <f t="shared" si="211"/>
        <v>30.49</v>
      </c>
      <c r="H174" s="35">
        <f t="shared" si="177"/>
        <v>0</v>
      </c>
      <c r="I174" s="96"/>
      <c r="J174" s="96"/>
      <c r="K174" s="96"/>
      <c r="L174" s="96"/>
      <c r="M174" s="96"/>
      <c r="N174" s="96"/>
      <c r="O174" s="96"/>
      <c r="P174" s="96">
        <f t="shared" si="212"/>
        <v>0</v>
      </c>
      <c r="Q174" s="96"/>
      <c r="R174" s="96"/>
      <c r="S174" s="96">
        <f t="shared" si="213"/>
        <v>30.49</v>
      </c>
      <c r="T174" s="106">
        <f t="shared" si="186"/>
        <v>30.49</v>
      </c>
      <c r="U174" s="96">
        <v>27.99</v>
      </c>
      <c r="V174" s="108">
        <v>2.5</v>
      </c>
      <c r="W174" s="96"/>
      <c r="X174" s="96"/>
      <c r="Y174" s="96">
        <f t="shared" si="187"/>
        <v>0</v>
      </c>
      <c r="Z174" s="96"/>
      <c r="AA174" s="96"/>
      <c r="AB174" s="96">
        <f t="shared" si="227"/>
        <v>0</v>
      </c>
      <c r="AC174" s="96"/>
      <c r="AD174" s="96"/>
      <c r="AE174" s="112" t="e">
        <f t="shared" si="219"/>
        <v>#REF!</v>
      </c>
      <c r="AF174" s="112">
        <f t="shared" si="220"/>
        <v>27.99</v>
      </c>
      <c r="AG174" s="112" t="e">
        <f>AD174+AA174+#REF!</f>
        <v>#REF!</v>
      </c>
      <c r="AH174" s="114"/>
    </row>
    <row r="175" s="4" customFormat="1" ht="30" customHeight="1" spans="1:34">
      <c r="A175" s="104"/>
      <c r="B175" s="94" t="s">
        <v>237</v>
      </c>
      <c r="C175" s="95"/>
      <c r="D175" s="95"/>
      <c r="E175" s="94"/>
      <c r="F175" s="96">
        <f t="shared" si="226"/>
        <v>37.25</v>
      </c>
      <c r="G175" s="96">
        <f t="shared" si="211"/>
        <v>34.31</v>
      </c>
      <c r="H175" s="35">
        <f t="shared" si="177"/>
        <v>2.94</v>
      </c>
      <c r="I175" s="96"/>
      <c r="J175" s="96"/>
      <c r="K175" s="96">
        <v>2.94</v>
      </c>
      <c r="L175" s="96"/>
      <c r="M175" s="96"/>
      <c r="N175" s="96"/>
      <c r="O175" s="96"/>
      <c r="P175" s="96">
        <f t="shared" si="212"/>
        <v>0</v>
      </c>
      <c r="Q175" s="96"/>
      <c r="R175" s="96"/>
      <c r="S175" s="96">
        <f t="shared" si="213"/>
        <v>37.25</v>
      </c>
      <c r="T175" s="106">
        <f t="shared" si="186"/>
        <v>37.25</v>
      </c>
      <c r="U175" s="96">
        <v>31.81</v>
      </c>
      <c r="V175" s="108">
        <v>2.5</v>
      </c>
      <c r="W175" s="96"/>
      <c r="X175" s="96">
        <v>2.94</v>
      </c>
      <c r="Y175" s="96">
        <f t="shared" si="187"/>
        <v>0</v>
      </c>
      <c r="Z175" s="96"/>
      <c r="AA175" s="96"/>
      <c r="AB175" s="96">
        <f t="shared" si="227"/>
        <v>0</v>
      </c>
      <c r="AC175" s="96"/>
      <c r="AD175" s="96"/>
      <c r="AE175" s="112" t="e">
        <f t="shared" si="219"/>
        <v>#REF!</v>
      </c>
      <c r="AF175" s="112">
        <f t="shared" si="220"/>
        <v>31.81</v>
      </c>
      <c r="AG175" s="112" t="e">
        <f>AD175+AA175+#REF!</f>
        <v>#REF!</v>
      </c>
      <c r="AH175" s="114"/>
    </row>
    <row r="176" s="4" customFormat="1" ht="30" customHeight="1" spans="1:34">
      <c r="A176" s="104"/>
      <c r="B176" s="94" t="s">
        <v>238</v>
      </c>
      <c r="C176" s="95"/>
      <c r="D176" s="95"/>
      <c r="E176" s="94"/>
      <c r="F176" s="96">
        <f t="shared" si="226"/>
        <v>42.1</v>
      </c>
      <c r="G176" s="96">
        <f t="shared" si="211"/>
        <v>40.1</v>
      </c>
      <c r="H176" s="35">
        <f t="shared" si="177"/>
        <v>2</v>
      </c>
      <c r="I176" s="96"/>
      <c r="J176" s="96"/>
      <c r="K176" s="96">
        <v>2</v>
      </c>
      <c r="L176" s="96"/>
      <c r="M176" s="96"/>
      <c r="N176" s="96"/>
      <c r="O176" s="96"/>
      <c r="P176" s="96">
        <f t="shared" si="212"/>
        <v>0</v>
      </c>
      <c r="Q176" s="96"/>
      <c r="R176" s="96"/>
      <c r="S176" s="96">
        <f t="shared" si="213"/>
        <v>42.1</v>
      </c>
      <c r="T176" s="106">
        <f t="shared" si="186"/>
        <v>42.1</v>
      </c>
      <c r="U176" s="96">
        <v>37.6</v>
      </c>
      <c r="V176" s="108">
        <v>2.5</v>
      </c>
      <c r="W176" s="96"/>
      <c r="X176" s="96">
        <v>2</v>
      </c>
      <c r="Y176" s="96">
        <f t="shared" si="187"/>
        <v>0</v>
      </c>
      <c r="Z176" s="96"/>
      <c r="AA176" s="96"/>
      <c r="AB176" s="96">
        <f t="shared" si="227"/>
        <v>0</v>
      </c>
      <c r="AC176" s="96"/>
      <c r="AD176" s="96"/>
      <c r="AE176" s="112" t="e">
        <f t="shared" si="219"/>
        <v>#REF!</v>
      </c>
      <c r="AF176" s="112">
        <f t="shared" si="220"/>
        <v>37.6</v>
      </c>
      <c r="AG176" s="112" t="e">
        <f>AD176+AA176+#REF!</f>
        <v>#REF!</v>
      </c>
      <c r="AH176" s="114"/>
    </row>
    <row r="177" ht="30" customHeight="1" spans="1:34">
      <c r="A177" s="41"/>
      <c r="B177" s="37" t="s">
        <v>239</v>
      </c>
      <c r="C177" s="38"/>
      <c r="D177" s="38"/>
      <c r="E177" s="37"/>
      <c r="F177" s="35">
        <f t="shared" si="226"/>
        <v>33.38</v>
      </c>
      <c r="G177" s="35">
        <f t="shared" si="211"/>
        <v>30.8</v>
      </c>
      <c r="H177" s="35">
        <f t="shared" si="177"/>
        <v>2.58</v>
      </c>
      <c r="I177" s="35"/>
      <c r="J177" s="35"/>
      <c r="K177" s="35">
        <v>2.58</v>
      </c>
      <c r="L177" s="35"/>
      <c r="M177" s="35"/>
      <c r="N177" s="35"/>
      <c r="O177" s="35"/>
      <c r="P177" s="35">
        <f t="shared" si="212"/>
        <v>0</v>
      </c>
      <c r="Q177" s="35"/>
      <c r="R177" s="35"/>
      <c r="S177" s="35">
        <f t="shared" si="213"/>
        <v>33.38</v>
      </c>
      <c r="T177" s="76">
        <f t="shared" si="186"/>
        <v>33.38</v>
      </c>
      <c r="U177" s="35">
        <v>29.9</v>
      </c>
      <c r="V177" s="79">
        <v>0.9</v>
      </c>
      <c r="W177" s="35"/>
      <c r="X177" s="35">
        <v>2.58</v>
      </c>
      <c r="Y177" s="35">
        <f t="shared" si="187"/>
        <v>0</v>
      </c>
      <c r="Z177" s="35"/>
      <c r="AA177" s="35"/>
      <c r="AB177" s="35">
        <f t="shared" si="227"/>
        <v>0</v>
      </c>
      <c r="AC177" s="35"/>
      <c r="AD177" s="35"/>
      <c r="AE177" s="85" t="e">
        <f t="shared" si="219"/>
        <v>#REF!</v>
      </c>
      <c r="AF177" s="85">
        <f t="shared" si="220"/>
        <v>29.9</v>
      </c>
      <c r="AG177" s="85" t="e">
        <f>AD177+AA177+#REF!</f>
        <v>#REF!</v>
      </c>
      <c r="AH177" s="88"/>
    </row>
    <row r="178" ht="30" customHeight="1" spans="1:34">
      <c r="A178" s="41"/>
      <c r="B178" s="37" t="s">
        <v>240</v>
      </c>
      <c r="C178" s="42"/>
      <c r="D178" s="42"/>
      <c r="E178" s="37"/>
      <c r="F178" s="35">
        <f t="shared" si="226"/>
        <v>65.98</v>
      </c>
      <c r="G178" s="35">
        <f t="shared" si="211"/>
        <v>62.98</v>
      </c>
      <c r="H178" s="35">
        <f t="shared" si="177"/>
        <v>3</v>
      </c>
      <c r="I178" s="35"/>
      <c r="J178" s="35"/>
      <c r="K178" s="35">
        <v>3</v>
      </c>
      <c r="L178" s="35"/>
      <c r="M178" s="35"/>
      <c r="N178" s="35"/>
      <c r="O178" s="35"/>
      <c r="P178" s="35">
        <f t="shared" si="212"/>
        <v>0</v>
      </c>
      <c r="Q178" s="35"/>
      <c r="R178" s="35"/>
      <c r="S178" s="35">
        <f t="shared" si="213"/>
        <v>65.98</v>
      </c>
      <c r="T178" s="76">
        <f t="shared" si="186"/>
        <v>65.98</v>
      </c>
      <c r="U178" s="35">
        <v>57.98</v>
      </c>
      <c r="V178" s="79">
        <v>5</v>
      </c>
      <c r="W178" s="35"/>
      <c r="X178" s="35">
        <v>3</v>
      </c>
      <c r="Y178" s="35">
        <f t="shared" si="187"/>
        <v>0</v>
      </c>
      <c r="Z178" s="35"/>
      <c r="AA178" s="35"/>
      <c r="AB178" s="35">
        <f t="shared" si="227"/>
        <v>0</v>
      </c>
      <c r="AC178" s="35"/>
      <c r="AD178" s="35"/>
      <c r="AE178" s="85" t="e">
        <f t="shared" si="219"/>
        <v>#REF!</v>
      </c>
      <c r="AF178" s="85">
        <f t="shared" si="220"/>
        <v>57.98</v>
      </c>
      <c r="AG178" s="85" t="e">
        <f>AD178+AA178+#REF!</f>
        <v>#REF!</v>
      </c>
      <c r="AH178" s="88"/>
    </row>
    <row r="179" ht="30" customHeight="1" spans="1:34">
      <c r="A179" s="41" t="s">
        <v>241</v>
      </c>
      <c r="B179" s="37" t="s">
        <v>242</v>
      </c>
      <c r="C179" s="38"/>
      <c r="D179" s="38"/>
      <c r="E179" s="37"/>
      <c r="F179" s="35">
        <f t="shared" si="226"/>
        <v>141.78</v>
      </c>
      <c r="G179" s="35">
        <f t="shared" si="211"/>
        <v>120.48</v>
      </c>
      <c r="H179" s="35">
        <f t="shared" si="177"/>
        <v>21.3</v>
      </c>
      <c r="I179" s="35"/>
      <c r="J179" s="35"/>
      <c r="K179" s="35">
        <v>21.3</v>
      </c>
      <c r="L179" s="35"/>
      <c r="M179" s="35"/>
      <c r="N179" s="35"/>
      <c r="O179" s="35"/>
      <c r="P179" s="35">
        <f t="shared" si="212"/>
        <v>0</v>
      </c>
      <c r="Q179" s="35"/>
      <c r="R179" s="35"/>
      <c r="S179" s="35">
        <f t="shared" si="213"/>
        <v>141.78</v>
      </c>
      <c r="T179" s="76">
        <f t="shared" si="186"/>
        <v>131.48</v>
      </c>
      <c r="U179" s="35">
        <v>111.98</v>
      </c>
      <c r="V179" s="79">
        <v>8.5</v>
      </c>
      <c r="W179" s="35"/>
      <c r="X179" s="35">
        <v>11</v>
      </c>
      <c r="Y179" s="35">
        <f t="shared" si="187"/>
        <v>10.3</v>
      </c>
      <c r="Z179" s="35"/>
      <c r="AA179" s="35">
        <v>10.3</v>
      </c>
      <c r="AB179" s="35">
        <f t="shared" si="227"/>
        <v>0</v>
      </c>
      <c r="AC179" s="35"/>
      <c r="AD179" s="35"/>
      <c r="AE179" s="85" t="e">
        <f t="shared" si="219"/>
        <v>#REF!</v>
      </c>
      <c r="AF179" s="85">
        <f t="shared" si="220"/>
        <v>111.98</v>
      </c>
      <c r="AG179" s="85" t="e">
        <f>AD179+AA179+#REF!</f>
        <v>#REF!</v>
      </c>
      <c r="AH179" s="88"/>
    </row>
    <row r="180" ht="30" customHeight="1" spans="1:34">
      <c r="A180" s="41"/>
      <c r="B180" s="37" t="s">
        <v>243</v>
      </c>
      <c r="C180" s="38"/>
      <c r="D180" s="38"/>
      <c r="E180" s="37"/>
      <c r="F180" s="35">
        <f t="shared" si="226"/>
        <v>50.89</v>
      </c>
      <c r="G180" s="35">
        <f t="shared" si="211"/>
        <v>42.01</v>
      </c>
      <c r="H180" s="35">
        <f t="shared" si="177"/>
        <v>8.88</v>
      </c>
      <c r="I180" s="35"/>
      <c r="J180" s="35"/>
      <c r="K180" s="35">
        <v>8.88</v>
      </c>
      <c r="L180" s="35"/>
      <c r="M180" s="35"/>
      <c r="N180" s="35"/>
      <c r="O180" s="35"/>
      <c r="P180" s="35">
        <f t="shared" si="212"/>
        <v>0</v>
      </c>
      <c r="Q180" s="35"/>
      <c r="R180" s="35"/>
      <c r="S180" s="35">
        <f t="shared" si="213"/>
        <v>50.89</v>
      </c>
      <c r="T180" s="76">
        <f t="shared" si="186"/>
        <v>50.89</v>
      </c>
      <c r="U180" s="35">
        <v>37.11</v>
      </c>
      <c r="V180" s="79">
        <v>2.5</v>
      </c>
      <c r="W180" s="35">
        <v>2.4</v>
      </c>
      <c r="X180" s="35">
        <v>8.88</v>
      </c>
      <c r="Y180" s="35">
        <f t="shared" si="187"/>
        <v>0</v>
      </c>
      <c r="Z180" s="35"/>
      <c r="AA180" s="35"/>
      <c r="AB180" s="35">
        <f t="shared" si="227"/>
        <v>0</v>
      </c>
      <c r="AC180" s="35"/>
      <c r="AD180" s="35"/>
      <c r="AE180" s="85" t="e">
        <f t="shared" si="219"/>
        <v>#REF!</v>
      </c>
      <c r="AF180" s="85">
        <f t="shared" si="220"/>
        <v>37.11</v>
      </c>
      <c r="AG180" s="85" t="e">
        <f>AD180+AA180+#REF!</f>
        <v>#REF!</v>
      </c>
      <c r="AH180" s="88"/>
    </row>
    <row r="181" ht="30" customHeight="1" spans="1:34">
      <c r="A181" s="41"/>
      <c r="B181" s="37" t="s">
        <v>244</v>
      </c>
      <c r="C181" s="38"/>
      <c r="D181" s="38"/>
      <c r="E181" s="37"/>
      <c r="F181" s="35">
        <f t="shared" si="226"/>
        <v>0.6</v>
      </c>
      <c r="G181" s="35">
        <f t="shared" si="211"/>
        <v>0.6</v>
      </c>
      <c r="H181" s="35">
        <f t="shared" si="177"/>
        <v>0</v>
      </c>
      <c r="I181" s="35"/>
      <c r="J181" s="35"/>
      <c r="K181" s="35"/>
      <c r="L181" s="35"/>
      <c r="M181" s="35"/>
      <c r="N181" s="35"/>
      <c r="O181" s="35"/>
      <c r="P181" s="35">
        <f t="shared" si="212"/>
        <v>0</v>
      </c>
      <c r="Q181" s="35"/>
      <c r="R181" s="35"/>
      <c r="S181" s="35">
        <f t="shared" si="213"/>
        <v>0.6</v>
      </c>
      <c r="T181" s="76">
        <f t="shared" si="186"/>
        <v>0.6</v>
      </c>
      <c r="U181" s="35"/>
      <c r="V181" s="79">
        <v>0.6</v>
      </c>
      <c r="W181" s="35"/>
      <c r="X181" s="35"/>
      <c r="Y181" s="35">
        <f t="shared" si="187"/>
        <v>0</v>
      </c>
      <c r="Z181" s="35"/>
      <c r="AA181" s="35"/>
      <c r="AB181" s="35">
        <f t="shared" si="227"/>
        <v>0</v>
      </c>
      <c r="AC181" s="35"/>
      <c r="AD181" s="35"/>
      <c r="AE181" s="85"/>
      <c r="AF181" s="85">
        <f t="shared" si="220"/>
        <v>0</v>
      </c>
      <c r="AG181" s="85"/>
      <c r="AH181" s="88"/>
    </row>
    <row r="182" ht="30" customHeight="1" spans="1:34">
      <c r="A182" s="41"/>
      <c r="B182" s="37" t="s">
        <v>245</v>
      </c>
      <c r="C182" s="42"/>
      <c r="D182" s="42"/>
      <c r="E182" s="37"/>
      <c r="F182" s="35">
        <f t="shared" si="226"/>
        <v>147.17</v>
      </c>
      <c r="G182" s="35">
        <f t="shared" si="211"/>
        <v>147.17</v>
      </c>
      <c r="H182" s="35">
        <f t="shared" si="177"/>
        <v>0</v>
      </c>
      <c r="I182" s="35"/>
      <c r="J182" s="35"/>
      <c r="K182" s="35"/>
      <c r="L182" s="35"/>
      <c r="M182" s="35"/>
      <c r="N182" s="35"/>
      <c r="O182" s="35"/>
      <c r="P182" s="35">
        <f t="shared" si="212"/>
        <v>0</v>
      </c>
      <c r="Q182" s="35"/>
      <c r="R182" s="35"/>
      <c r="S182" s="35">
        <f t="shared" si="213"/>
        <v>147.17</v>
      </c>
      <c r="T182" s="76">
        <f t="shared" si="186"/>
        <v>147.17</v>
      </c>
      <c r="U182" s="35">
        <v>132.77</v>
      </c>
      <c r="V182" s="79">
        <v>8.4</v>
      </c>
      <c r="W182" s="35">
        <v>6</v>
      </c>
      <c r="X182" s="35"/>
      <c r="Y182" s="35">
        <f t="shared" si="187"/>
        <v>0</v>
      </c>
      <c r="Z182" s="35"/>
      <c r="AA182" s="35"/>
      <c r="AB182" s="35">
        <f t="shared" si="227"/>
        <v>0</v>
      </c>
      <c r="AC182" s="35"/>
      <c r="AD182" s="35"/>
      <c r="AE182" s="85" t="e">
        <f t="shared" ref="AE182:AE188" si="228">AF182+AG182</f>
        <v>#REF!</v>
      </c>
      <c r="AF182" s="85">
        <f t="shared" si="220"/>
        <v>132.77</v>
      </c>
      <c r="AG182" s="85" t="e">
        <f>AD182+AA182+#REF!</f>
        <v>#REF!</v>
      </c>
      <c r="AH182" s="88"/>
    </row>
    <row r="183" ht="30" customHeight="1" spans="1:34">
      <c r="A183" s="41"/>
      <c r="B183" s="37" t="s">
        <v>246</v>
      </c>
      <c r="C183" s="42"/>
      <c r="D183" s="42"/>
      <c r="E183" s="37"/>
      <c r="F183" s="35">
        <f t="shared" si="226"/>
        <v>168.61</v>
      </c>
      <c r="G183" s="35">
        <f t="shared" si="211"/>
        <v>156.61</v>
      </c>
      <c r="H183" s="35">
        <f t="shared" si="177"/>
        <v>12</v>
      </c>
      <c r="I183" s="35"/>
      <c r="J183" s="35"/>
      <c r="K183" s="35">
        <v>12</v>
      </c>
      <c r="L183" s="35"/>
      <c r="M183" s="35"/>
      <c r="N183" s="35"/>
      <c r="O183" s="35"/>
      <c r="P183" s="35">
        <f t="shared" si="212"/>
        <v>0</v>
      </c>
      <c r="Q183" s="35"/>
      <c r="R183" s="35"/>
      <c r="S183" s="35">
        <f t="shared" si="213"/>
        <v>168.61</v>
      </c>
      <c r="T183" s="76">
        <f t="shared" si="186"/>
        <v>168.61</v>
      </c>
      <c r="U183" s="35">
        <v>143.61</v>
      </c>
      <c r="V183" s="79">
        <v>12.5</v>
      </c>
      <c r="W183" s="35">
        <v>0.5</v>
      </c>
      <c r="X183" s="35">
        <v>12</v>
      </c>
      <c r="Y183" s="35">
        <f t="shared" si="187"/>
        <v>0</v>
      </c>
      <c r="Z183" s="35"/>
      <c r="AA183" s="35"/>
      <c r="AB183" s="35">
        <f t="shared" si="227"/>
        <v>0</v>
      </c>
      <c r="AC183" s="35"/>
      <c r="AD183" s="35"/>
      <c r="AE183" s="85" t="e">
        <f t="shared" si="228"/>
        <v>#REF!</v>
      </c>
      <c r="AF183" s="85">
        <f t="shared" si="220"/>
        <v>143.61</v>
      </c>
      <c r="AG183" s="85" t="e">
        <f>AD183+AA183+#REF!</f>
        <v>#REF!</v>
      </c>
      <c r="AH183" s="88"/>
    </row>
    <row r="184" ht="30" customHeight="1" spans="1:34">
      <c r="A184" s="36" t="s">
        <v>247</v>
      </c>
      <c r="B184" s="37" t="s">
        <v>28</v>
      </c>
      <c r="C184" s="38">
        <f t="shared" ref="C184:R184" si="229">SUM(C185:C195)</f>
        <v>0</v>
      </c>
      <c r="D184" s="38">
        <f t="shared" si="229"/>
        <v>0</v>
      </c>
      <c r="E184" s="37">
        <f t="shared" si="229"/>
        <v>0</v>
      </c>
      <c r="F184" s="40">
        <f t="shared" si="229"/>
        <v>1359.84</v>
      </c>
      <c r="G184" s="40">
        <f t="shared" si="229"/>
        <v>1193.84</v>
      </c>
      <c r="H184" s="35">
        <f t="shared" si="177"/>
        <v>166</v>
      </c>
      <c r="I184" s="40">
        <f t="shared" si="229"/>
        <v>0</v>
      </c>
      <c r="J184" s="40">
        <f t="shared" si="229"/>
        <v>122</v>
      </c>
      <c r="K184" s="40">
        <f t="shared" si="229"/>
        <v>1.5</v>
      </c>
      <c r="L184" s="40">
        <f t="shared" si="229"/>
        <v>42.5</v>
      </c>
      <c r="M184" s="40">
        <f t="shared" si="229"/>
        <v>0</v>
      </c>
      <c r="N184" s="40">
        <f t="shared" si="229"/>
        <v>0</v>
      </c>
      <c r="O184" s="40">
        <f t="shared" si="229"/>
        <v>0</v>
      </c>
      <c r="P184" s="40">
        <f t="shared" si="229"/>
        <v>0</v>
      </c>
      <c r="Q184" s="40">
        <f t="shared" si="229"/>
        <v>0</v>
      </c>
      <c r="R184" s="40">
        <f t="shared" si="229"/>
        <v>0</v>
      </c>
      <c r="S184" s="35">
        <f t="shared" si="213"/>
        <v>1359.84</v>
      </c>
      <c r="T184" s="76">
        <f t="shared" si="186"/>
        <v>1276.84</v>
      </c>
      <c r="U184" s="40">
        <f t="shared" ref="U184:AD184" si="230">SUM(U185:U195)</f>
        <v>1041.84</v>
      </c>
      <c r="V184" s="40">
        <f t="shared" si="230"/>
        <v>103</v>
      </c>
      <c r="W184" s="40">
        <f t="shared" si="230"/>
        <v>49</v>
      </c>
      <c r="X184" s="40">
        <f t="shared" si="230"/>
        <v>83</v>
      </c>
      <c r="Y184" s="40">
        <f t="shared" si="230"/>
        <v>83</v>
      </c>
      <c r="Z184" s="40">
        <f t="shared" si="230"/>
        <v>0</v>
      </c>
      <c r="AA184" s="40">
        <f t="shared" si="230"/>
        <v>83</v>
      </c>
      <c r="AB184" s="40">
        <f t="shared" si="230"/>
        <v>0</v>
      </c>
      <c r="AC184" s="40">
        <f t="shared" si="230"/>
        <v>0</v>
      </c>
      <c r="AD184" s="40">
        <f t="shared" si="230"/>
        <v>0</v>
      </c>
      <c r="AE184" s="40" t="e">
        <f t="shared" ref="AE184:AH184" si="231">SUM(AE185:AE196)</f>
        <v>#REF!</v>
      </c>
      <c r="AF184" s="40">
        <f t="shared" si="231"/>
        <v>1510.15</v>
      </c>
      <c r="AG184" s="40" t="e">
        <f t="shared" si="231"/>
        <v>#REF!</v>
      </c>
      <c r="AH184" s="40">
        <f t="shared" si="231"/>
        <v>0</v>
      </c>
    </row>
    <row r="185" ht="30" customHeight="1" spans="1:34">
      <c r="A185" s="92"/>
      <c r="B185" s="37" t="s">
        <v>248</v>
      </c>
      <c r="C185" s="42"/>
      <c r="D185" s="42"/>
      <c r="E185" s="37"/>
      <c r="F185" s="35">
        <f t="shared" ref="F185:F197" si="232">SUM(G185,H185,P185)</f>
        <v>295.78</v>
      </c>
      <c r="G185" s="35">
        <f t="shared" ref="G185:G194" si="233">S185-P185-H185</f>
        <v>169.78</v>
      </c>
      <c r="H185" s="35">
        <f t="shared" si="177"/>
        <v>126</v>
      </c>
      <c r="I185" s="35"/>
      <c r="J185" s="35">
        <v>122</v>
      </c>
      <c r="K185" s="35">
        <v>1.5</v>
      </c>
      <c r="L185" s="35">
        <v>2.5</v>
      </c>
      <c r="M185" s="35"/>
      <c r="N185" s="35"/>
      <c r="O185" s="35"/>
      <c r="P185" s="35">
        <f t="shared" ref="P185:P194" si="234">SUM(Q185:R185)</f>
        <v>0</v>
      </c>
      <c r="Q185" s="35"/>
      <c r="R185" s="35"/>
      <c r="S185" s="35">
        <f t="shared" si="213"/>
        <v>295.78</v>
      </c>
      <c r="T185" s="76">
        <f t="shared" si="186"/>
        <v>232.78</v>
      </c>
      <c r="U185" s="35">
        <v>157.78</v>
      </c>
      <c r="V185" s="79">
        <v>7</v>
      </c>
      <c r="W185" s="35">
        <v>5</v>
      </c>
      <c r="X185" s="35">
        <v>63</v>
      </c>
      <c r="Y185" s="35">
        <f t="shared" ref="Y185:Y194" si="235">SUM(Z185:AA185)</f>
        <v>63</v>
      </c>
      <c r="Z185" s="35"/>
      <c r="AA185" s="35">
        <v>63</v>
      </c>
      <c r="AB185" s="35">
        <f t="shared" ref="AB185:AB197" si="236">SUM(AC185:AD185)</f>
        <v>0</v>
      </c>
      <c r="AC185" s="35"/>
      <c r="AD185" s="35"/>
      <c r="AE185" s="85" t="e">
        <f t="shared" si="228"/>
        <v>#REF!</v>
      </c>
      <c r="AF185" s="85">
        <f t="shared" ref="AF185:AF197" si="237">AC185+U185</f>
        <v>157.78</v>
      </c>
      <c r="AG185" s="85" t="e">
        <f>AD185+AA185+#REF!</f>
        <v>#REF!</v>
      </c>
      <c r="AH185" s="88"/>
    </row>
    <row r="186" ht="30" customHeight="1" spans="1:34">
      <c r="A186" s="36"/>
      <c r="B186" s="37" t="s">
        <v>249</v>
      </c>
      <c r="C186" s="42"/>
      <c r="D186" s="42"/>
      <c r="E186" s="37"/>
      <c r="F186" s="35">
        <f t="shared" si="232"/>
        <v>59.11</v>
      </c>
      <c r="G186" s="35">
        <f t="shared" si="233"/>
        <v>59.11</v>
      </c>
      <c r="H186" s="35">
        <f t="shared" si="177"/>
        <v>0</v>
      </c>
      <c r="I186" s="35"/>
      <c r="J186" s="35"/>
      <c r="K186" s="35"/>
      <c r="L186" s="35"/>
      <c r="M186" s="35"/>
      <c r="N186" s="35"/>
      <c r="O186" s="35"/>
      <c r="P186" s="35">
        <f t="shared" si="234"/>
        <v>0</v>
      </c>
      <c r="Q186" s="35"/>
      <c r="R186" s="35"/>
      <c r="S186" s="35">
        <f t="shared" si="213"/>
        <v>59.11</v>
      </c>
      <c r="T186" s="76">
        <f t="shared" si="186"/>
        <v>59.11</v>
      </c>
      <c r="U186" s="35">
        <v>56.11</v>
      </c>
      <c r="V186" s="79">
        <v>3</v>
      </c>
      <c r="W186" s="35"/>
      <c r="X186" s="35"/>
      <c r="Y186" s="35">
        <f t="shared" si="235"/>
        <v>0</v>
      </c>
      <c r="Z186" s="35"/>
      <c r="AA186" s="35"/>
      <c r="AB186" s="35">
        <f t="shared" si="236"/>
        <v>0</v>
      </c>
      <c r="AC186" s="35"/>
      <c r="AD186" s="35"/>
      <c r="AE186" s="85" t="e">
        <f t="shared" si="228"/>
        <v>#REF!</v>
      </c>
      <c r="AF186" s="85">
        <f t="shared" si="237"/>
        <v>56.11</v>
      </c>
      <c r="AG186" s="85" t="e">
        <f>AD186+AA186+#REF!</f>
        <v>#REF!</v>
      </c>
      <c r="AH186" s="88"/>
    </row>
    <row r="187" ht="30" customHeight="1" spans="1:34">
      <c r="A187" s="36"/>
      <c r="B187" s="37" t="s">
        <v>250</v>
      </c>
      <c r="C187" s="42"/>
      <c r="D187" s="42"/>
      <c r="E187" s="37"/>
      <c r="F187" s="35">
        <f t="shared" si="232"/>
        <v>71.86</v>
      </c>
      <c r="G187" s="35">
        <f t="shared" si="233"/>
        <v>71.86</v>
      </c>
      <c r="H187" s="35">
        <f t="shared" si="177"/>
        <v>0</v>
      </c>
      <c r="I187" s="35"/>
      <c r="J187" s="35"/>
      <c r="K187" s="35"/>
      <c r="L187" s="35"/>
      <c r="M187" s="35"/>
      <c r="N187" s="35"/>
      <c r="O187" s="35"/>
      <c r="P187" s="35">
        <f t="shared" si="234"/>
        <v>0</v>
      </c>
      <c r="Q187" s="35"/>
      <c r="R187" s="35"/>
      <c r="S187" s="35">
        <f t="shared" si="213"/>
        <v>71.86</v>
      </c>
      <c r="T187" s="76">
        <f t="shared" si="186"/>
        <v>71.86</v>
      </c>
      <c r="U187" s="35">
        <v>67.86</v>
      </c>
      <c r="V187" s="79">
        <v>4</v>
      </c>
      <c r="W187" s="35"/>
      <c r="X187" s="35"/>
      <c r="Y187" s="35">
        <f t="shared" si="235"/>
        <v>0</v>
      </c>
      <c r="Z187" s="35"/>
      <c r="AA187" s="35"/>
      <c r="AB187" s="35">
        <f t="shared" si="236"/>
        <v>0</v>
      </c>
      <c r="AC187" s="35"/>
      <c r="AD187" s="35"/>
      <c r="AE187" s="85" t="e">
        <f t="shared" si="228"/>
        <v>#REF!</v>
      </c>
      <c r="AF187" s="85">
        <f t="shared" si="237"/>
        <v>67.86</v>
      </c>
      <c r="AG187" s="85" t="e">
        <f>AD187+AA187+#REF!</f>
        <v>#REF!</v>
      </c>
      <c r="AH187" s="88"/>
    </row>
    <row r="188" ht="30" customHeight="1" spans="1:34">
      <c r="A188" s="36"/>
      <c r="B188" s="37" t="s">
        <v>251</v>
      </c>
      <c r="C188" s="42"/>
      <c r="D188" s="42"/>
      <c r="E188" s="37"/>
      <c r="F188" s="35">
        <f t="shared" si="232"/>
        <v>197.06</v>
      </c>
      <c r="G188" s="35">
        <f t="shared" si="233"/>
        <v>157.06</v>
      </c>
      <c r="H188" s="35">
        <f t="shared" si="177"/>
        <v>40</v>
      </c>
      <c r="I188" s="35"/>
      <c r="J188" s="35"/>
      <c r="K188" s="35"/>
      <c r="L188" s="35">
        <v>40</v>
      </c>
      <c r="M188" s="35"/>
      <c r="N188" s="35"/>
      <c r="O188" s="35"/>
      <c r="P188" s="35">
        <f t="shared" si="234"/>
        <v>0</v>
      </c>
      <c r="Q188" s="35"/>
      <c r="R188" s="35"/>
      <c r="S188" s="35">
        <f t="shared" si="213"/>
        <v>197.06</v>
      </c>
      <c r="T188" s="76">
        <f t="shared" si="186"/>
        <v>177.06</v>
      </c>
      <c r="U188" s="35">
        <v>96.06</v>
      </c>
      <c r="V188" s="79">
        <v>21</v>
      </c>
      <c r="W188" s="35">
        <v>40</v>
      </c>
      <c r="X188" s="35">
        <v>20</v>
      </c>
      <c r="Y188" s="35">
        <f t="shared" si="235"/>
        <v>20</v>
      </c>
      <c r="Z188" s="35"/>
      <c r="AA188" s="35">
        <v>20</v>
      </c>
      <c r="AB188" s="35">
        <f t="shared" si="236"/>
        <v>0</v>
      </c>
      <c r="AC188" s="35"/>
      <c r="AD188" s="35"/>
      <c r="AE188" s="85" t="e">
        <f t="shared" si="228"/>
        <v>#REF!</v>
      </c>
      <c r="AF188" s="85">
        <f t="shared" si="237"/>
        <v>96.06</v>
      </c>
      <c r="AG188" s="85" t="e">
        <f>AD188+AA188+#REF!</f>
        <v>#REF!</v>
      </c>
      <c r="AH188" s="88"/>
    </row>
    <row r="189" ht="30" customHeight="1" spans="1:34">
      <c r="A189" s="36"/>
      <c r="B189" s="37" t="s">
        <v>252</v>
      </c>
      <c r="C189" s="42"/>
      <c r="D189" s="42"/>
      <c r="E189" s="37"/>
      <c r="F189" s="35">
        <f t="shared" si="232"/>
        <v>163.27</v>
      </c>
      <c r="G189" s="35">
        <f t="shared" si="233"/>
        <v>163.27</v>
      </c>
      <c r="H189" s="35">
        <f t="shared" si="177"/>
        <v>0</v>
      </c>
      <c r="I189" s="35"/>
      <c r="J189" s="35"/>
      <c r="K189" s="35"/>
      <c r="L189" s="35"/>
      <c r="M189" s="35"/>
      <c r="N189" s="35"/>
      <c r="O189" s="35"/>
      <c r="P189" s="35">
        <f t="shared" si="234"/>
        <v>0</v>
      </c>
      <c r="Q189" s="35"/>
      <c r="R189" s="35"/>
      <c r="S189" s="35">
        <f t="shared" si="213"/>
        <v>163.27</v>
      </c>
      <c r="T189" s="76">
        <f t="shared" si="186"/>
        <v>163.27</v>
      </c>
      <c r="U189" s="35">
        <v>121.27</v>
      </c>
      <c r="V189" s="79">
        <v>42</v>
      </c>
      <c r="W189" s="35"/>
      <c r="X189" s="35"/>
      <c r="Y189" s="35">
        <f t="shared" si="235"/>
        <v>0</v>
      </c>
      <c r="Z189" s="35"/>
      <c r="AA189" s="35"/>
      <c r="AB189" s="35">
        <f t="shared" si="236"/>
        <v>0</v>
      </c>
      <c r="AC189" s="35"/>
      <c r="AD189" s="35"/>
      <c r="AE189" s="85"/>
      <c r="AF189" s="85">
        <f t="shared" si="237"/>
        <v>121.27</v>
      </c>
      <c r="AG189" s="85"/>
      <c r="AH189" s="88"/>
    </row>
    <row r="190" ht="30" customHeight="1" spans="1:34">
      <c r="A190" s="36"/>
      <c r="B190" s="37" t="s">
        <v>253</v>
      </c>
      <c r="C190" s="42"/>
      <c r="D190" s="42"/>
      <c r="E190" s="37"/>
      <c r="F190" s="35">
        <f t="shared" si="232"/>
        <v>97.1</v>
      </c>
      <c r="G190" s="35">
        <f t="shared" si="233"/>
        <v>97.1</v>
      </c>
      <c r="H190" s="35">
        <f t="shared" si="177"/>
        <v>0</v>
      </c>
      <c r="I190" s="35"/>
      <c r="J190" s="35"/>
      <c r="K190" s="35"/>
      <c r="L190" s="35"/>
      <c r="M190" s="35"/>
      <c r="N190" s="35"/>
      <c r="O190" s="35"/>
      <c r="P190" s="35">
        <f t="shared" si="234"/>
        <v>0</v>
      </c>
      <c r="Q190" s="35"/>
      <c r="R190" s="35"/>
      <c r="S190" s="35">
        <f t="shared" si="213"/>
        <v>97.1</v>
      </c>
      <c r="T190" s="76">
        <f t="shared" si="186"/>
        <v>97.1</v>
      </c>
      <c r="U190" s="35">
        <v>92.6</v>
      </c>
      <c r="V190" s="79">
        <v>4.5</v>
      </c>
      <c r="W190" s="35"/>
      <c r="X190" s="35"/>
      <c r="Y190" s="35">
        <f t="shared" si="235"/>
        <v>0</v>
      </c>
      <c r="Z190" s="35"/>
      <c r="AA190" s="35"/>
      <c r="AB190" s="35">
        <f t="shared" si="236"/>
        <v>0</v>
      </c>
      <c r="AC190" s="35"/>
      <c r="AD190" s="35"/>
      <c r="AE190" s="85" t="e">
        <f t="shared" ref="AE190:AE194" si="238">AF190+AG190</f>
        <v>#REF!</v>
      </c>
      <c r="AF190" s="85">
        <f t="shared" si="237"/>
        <v>92.6</v>
      </c>
      <c r="AG190" s="85" t="e">
        <f>AD190+AA190+#REF!</f>
        <v>#REF!</v>
      </c>
      <c r="AH190" s="88"/>
    </row>
    <row r="191" ht="30" customHeight="1" spans="1:34">
      <c r="A191" s="36"/>
      <c r="B191" s="37" t="s">
        <v>254</v>
      </c>
      <c r="C191" s="42"/>
      <c r="D191" s="42"/>
      <c r="E191" s="37"/>
      <c r="F191" s="35">
        <f t="shared" si="232"/>
        <v>33.53</v>
      </c>
      <c r="G191" s="35">
        <f t="shared" si="233"/>
        <v>33.53</v>
      </c>
      <c r="H191" s="35">
        <f t="shared" si="177"/>
        <v>0</v>
      </c>
      <c r="I191" s="35"/>
      <c r="J191" s="35"/>
      <c r="K191" s="35"/>
      <c r="L191" s="35"/>
      <c r="M191" s="35"/>
      <c r="N191" s="35"/>
      <c r="O191" s="35"/>
      <c r="P191" s="35">
        <f t="shared" si="234"/>
        <v>0</v>
      </c>
      <c r="Q191" s="35"/>
      <c r="R191" s="35"/>
      <c r="S191" s="35">
        <f t="shared" si="213"/>
        <v>33.53</v>
      </c>
      <c r="T191" s="76">
        <f t="shared" si="186"/>
        <v>33.53</v>
      </c>
      <c r="U191" s="35">
        <v>31.73</v>
      </c>
      <c r="V191" s="79">
        <v>1.8</v>
      </c>
      <c r="W191" s="35"/>
      <c r="X191" s="35"/>
      <c r="Y191" s="35">
        <f t="shared" si="235"/>
        <v>0</v>
      </c>
      <c r="Z191" s="35"/>
      <c r="AA191" s="35"/>
      <c r="AB191" s="35">
        <f t="shared" si="236"/>
        <v>0</v>
      </c>
      <c r="AC191" s="35"/>
      <c r="AD191" s="35"/>
      <c r="AE191" s="85" t="e">
        <f t="shared" si="238"/>
        <v>#REF!</v>
      </c>
      <c r="AF191" s="85">
        <f t="shared" si="237"/>
        <v>31.73</v>
      </c>
      <c r="AG191" s="85" t="e">
        <f>AD191+AA191+#REF!</f>
        <v>#REF!</v>
      </c>
      <c r="AH191" s="88"/>
    </row>
    <row r="192" ht="30" customHeight="1" spans="1:34">
      <c r="A192" s="36"/>
      <c r="B192" s="37" t="s">
        <v>255</v>
      </c>
      <c r="C192" s="38"/>
      <c r="D192" s="38"/>
      <c r="E192" s="37"/>
      <c r="F192" s="35">
        <f t="shared" si="232"/>
        <v>56.47</v>
      </c>
      <c r="G192" s="35">
        <f t="shared" si="233"/>
        <v>56.47</v>
      </c>
      <c r="H192" s="35">
        <f t="shared" si="177"/>
        <v>0</v>
      </c>
      <c r="I192" s="35"/>
      <c r="J192" s="35"/>
      <c r="K192" s="35"/>
      <c r="L192" s="35"/>
      <c r="M192" s="35"/>
      <c r="N192" s="35"/>
      <c r="O192" s="35"/>
      <c r="P192" s="35">
        <f t="shared" si="234"/>
        <v>0</v>
      </c>
      <c r="Q192" s="35"/>
      <c r="R192" s="35"/>
      <c r="S192" s="35">
        <f t="shared" si="213"/>
        <v>56.47</v>
      </c>
      <c r="T192" s="76">
        <f t="shared" si="186"/>
        <v>56.47</v>
      </c>
      <c r="U192" s="35">
        <v>51.67</v>
      </c>
      <c r="V192" s="79">
        <v>4.8</v>
      </c>
      <c r="W192" s="35"/>
      <c r="X192" s="35"/>
      <c r="Y192" s="35">
        <f t="shared" si="235"/>
        <v>0</v>
      </c>
      <c r="Z192" s="35"/>
      <c r="AA192" s="35"/>
      <c r="AB192" s="35">
        <f t="shared" si="236"/>
        <v>0</v>
      </c>
      <c r="AC192" s="35"/>
      <c r="AD192" s="35"/>
      <c r="AE192" s="85" t="e">
        <f t="shared" si="238"/>
        <v>#REF!</v>
      </c>
      <c r="AF192" s="85">
        <f t="shared" si="237"/>
        <v>51.67</v>
      </c>
      <c r="AG192" s="85" t="e">
        <f>AD192+AA192+#REF!</f>
        <v>#REF!</v>
      </c>
      <c r="AH192" s="88"/>
    </row>
    <row r="193" ht="30" customHeight="1" spans="1:34">
      <c r="A193" s="36"/>
      <c r="B193" s="37" t="s">
        <v>256</v>
      </c>
      <c r="C193" s="38"/>
      <c r="D193" s="38"/>
      <c r="E193" s="37"/>
      <c r="F193" s="35">
        <f t="shared" si="232"/>
        <v>158.05</v>
      </c>
      <c r="G193" s="35">
        <f t="shared" si="233"/>
        <v>158.05</v>
      </c>
      <c r="H193" s="35">
        <f t="shared" si="177"/>
        <v>0</v>
      </c>
      <c r="I193" s="35"/>
      <c r="J193" s="35"/>
      <c r="K193" s="35"/>
      <c r="L193" s="35"/>
      <c r="M193" s="35"/>
      <c r="N193" s="35"/>
      <c r="O193" s="35"/>
      <c r="P193" s="35">
        <f t="shared" si="234"/>
        <v>0</v>
      </c>
      <c r="Q193" s="35"/>
      <c r="R193" s="35"/>
      <c r="S193" s="35">
        <f t="shared" si="213"/>
        <v>158.05</v>
      </c>
      <c r="T193" s="76">
        <f t="shared" si="186"/>
        <v>158.05</v>
      </c>
      <c r="U193" s="35">
        <v>158.05</v>
      </c>
      <c r="V193" s="79"/>
      <c r="W193" s="35"/>
      <c r="X193" s="35"/>
      <c r="Y193" s="35">
        <f t="shared" si="235"/>
        <v>0</v>
      </c>
      <c r="Z193" s="35"/>
      <c r="AA193" s="35"/>
      <c r="AB193" s="35">
        <f t="shared" si="236"/>
        <v>0</v>
      </c>
      <c r="AC193" s="35"/>
      <c r="AD193" s="35"/>
      <c r="AE193" s="85" t="e">
        <f t="shared" si="238"/>
        <v>#REF!</v>
      </c>
      <c r="AF193" s="85">
        <f t="shared" si="237"/>
        <v>158.05</v>
      </c>
      <c r="AG193" s="85" t="e">
        <f>AD193+AA193+#REF!</f>
        <v>#REF!</v>
      </c>
      <c r="AH193" s="88"/>
    </row>
    <row r="194" ht="30" customHeight="1" spans="1:34">
      <c r="A194" s="36"/>
      <c r="B194" s="37" t="s">
        <v>257</v>
      </c>
      <c r="C194" s="42"/>
      <c r="D194" s="42"/>
      <c r="E194" s="37"/>
      <c r="F194" s="35">
        <f t="shared" si="232"/>
        <v>153.64</v>
      </c>
      <c r="G194" s="35">
        <f t="shared" si="233"/>
        <v>153.64</v>
      </c>
      <c r="H194" s="35">
        <f t="shared" si="177"/>
        <v>0</v>
      </c>
      <c r="I194" s="35"/>
      <c r="J194" s="35"/>
      <c r="K194" s="35"/>
      <c r="L194" s="35"/>
      <c r="M194" s="35"/>
      <c r="N194" s="35"/>
      <c r="O194" s="35"/>
      <c r="P194" s="35">
        <f t="shared" si="234"/>
        <v>0</v>
      </c>
      <c r="Q194" s="35"/>
      <c r="R194" s="35"/>
      <c r="S194" s="35">
        <f t="shared" si="213"/>
        <v>153.64</v>
      </c>
      <c r="T194" s="76">
        <f t="shared" si="186"/>
        <v>153.64</v>
      </c>
      <c r="U194" s="35">
        <v>143.74</v>
      </c>
      <c r="V194" s="79">
        <v>9.9</v>
      </c>
      <c r="W194" s="35"/>
      <c r="X194" s="35"/>
      <c r="Y194" s="35">
        <f t="shared" si="235"/>
        <v>0</v>
      </c>
      <c r="Z194" s="35"/>
      <c r="AA194" s="35"/>
      <c r="AB194" s="35">
        <f t="shared" si="236"/>
        <v>0</v>
      </c>
      <c r="AC194" s="35"/>
      <c r="AD194" s="35"/>
      <c r="AE194" s="85" t="e">
        <f t="shared" si="238"/>
        <v>#REF!</v>
      </c>
      <c r="AF194" s="85">
        <f t="shared" si="237"/>
        <v>143.74</v>
      </c>
      <c r="AG194" s="85" t="e">
        <f>AD194+AA194+#REF!</f>
        <v>#REF!</v>
      </c>
      <c r="AH194" s="88"/>
    </row>
    <row r="195" ht="30" customHeight="1" spans="1:34">
      <c r="A195" s="36"/>
      <c r="B195" s="37" t="s">
        <v>258</v>
      </c>
      <c r="C195" s="38"/>
      <c r="D195" s="38"/>
      <c r="E195" s="37"/>
      <c r="F195" s="35">
        <f t="shared" si="232"/>
        <v>73.97</v>
      </c>
      <c r="G195" s="35">
        <f t="shared" ref="G195:G230" si="239">S195-P195-H195</f>
        <v>73.97</v>
      </c>
      <c r="H195" s="35">
        <f t="shared" si="177"/>
        <v>0</v>
      </c>
      <c r="I195" s="35"/>
      <c r="J195" s="35"/>
      <c r="K195" s="35"/>
      <c r="L195" s="35"/>
      <c r="M195" s="35"/>
      <c r="N195" s="35"/>
      <c r="O195" s="35"/>
      <c r="P195" s="35">
        <f t="shared" ref="P195:P231" si="240">SUM(Q195:R195)</f>
        <v>0</v>
      </c>
      <c r="Q195" s="35"/>
      <c r="R195" s="35"/>
      <c r="S195" s="35">
        <f t="shared" ref="S195:S223" si="241">T195+Y195+AB195</f>
        <v>73.97</v>
      </c>
      <c r="T195" s="76">
        <f t="shared" si="186"/>
        <v>73.97</v>
      </c>
      <c r="U195" s="35">
        <v>64.97</v>
      </c>
      <c r="V195" s="79">
        <v>5</v>
      </c>
      <c r="W195" s="35">
        <v>4</v>
      </c>
      <c r="X195" s="35"/>
      <c r="Y195" s="35">
        <f t="shared" ref="Y195:Y231" si="242">SUM(Z195:AA195)</f>
        <v>0</v>
      </c>
      <c r="Z195" s="35"/>
      <c r="AA195" s="35"/>
      <c r="AB195" s="35">
        <f t="shared" si="236"/>
        <v>0</v>
      </c>
      <c r="AC195" s="35"/>
      <c r="AD195" s="35"/>
      <c r="AE195" s="85"/>
      <c r="AF195" s="85">
        <f t="shared" si="237"/>
        <v>64.97</v>
      </c>
      <c r="AG195" s="85"/>
      <c r="AH195" s="88"/>
    </row>
    <row r="196" ht="30" customHeight="1" spans="1:34">
      <c r="A196" s="36" t="s">
        <v>259</v>
      </c>
      <c r="B196" s="37" t="s">
        <v>28</v>
      </c>
      <c r="C196" s="38">
        <f t="shared" ref="C196:F196" si="243">SUM(C197:C204)</f>
        <v>0</v>
      </c>
      <c r="D196" s="38">
        <f t="shared" si="243"/>
        <v>0</v>
      </c>
      <c r="E196" s="37">
        <f t="shared" si="243"/>
        <v>0</v>
      </c>
      <c r="F196" s="40">
        <f t="shared" si="243"/>
        <v>547.21</v>
      </c>
      <c r="G196" s="35">
        <f t="shared" si="239"/>
        <v>511.21</v>
      </c>
      <c r="H196" s="35">
        <f t="shared" si="177"/>
        <v>34</v>
      </c>
      <c r="I196" s="40">
        <f t="shared" ref="I196:N196" si="244">SUM(I197:I204)</f>
        <v>26</v>
      </c>
      <c r="J196" s="40">
        <f t="shared" si="244"/>
        <v>0</v>
      </c>
      <c r="K196" s="40">
        <f t="shared" si="244"/>
        <v>0</v>
      </c>
      <c r="L196" s="40">
        <f t="shared" si="244"/>
        <v>8</v>
      </c>
      <c r="M196" s="40">
        <f t="shared" si="244"/>
        <v>0</v>
      </c>
      <c r="N196" s="40">
        <f t="shared" si="244"/>
        <v>0</v>
      </c>
      <c r="O196" s="40">
        <f t="shared" ref="O196" si="245">SUM(O197:O204)</f>
        <v>0</v>
      </c>
      <c r="P196" s="35">
        <f t="shared" si="240"/>
        <v>2</v>
      </c>
      <c r="Q196" s="40">
        <f t="shared" ref="Q196:X196" si="246">SUM(Q197:Q204)</f>
        <v>0</v>
      </c>
      <c r="R196" s="40">
        <f t="shared" si="246"/>
        <v>2</v>
      </c>
      <c r="S196" s="35">
        <f t="shared" si="241"/>
        <v>547.21</v>
      </c>
      <c r="T196" s="76">
        <f t="shared" si="186"/>
        <v>528.21</v>
      </c>
      <c r="U196" s="40">
        <f t="shared" si="246"/>
        <v>466.31</v>
      </c>
      <c r="V196" s="78">
        <f t="shared" si="246"/>
        <v>26.9</v>
      </c>
      <c r="W196" s="40">
        <f t="shared" si="246"/>
        <v>18</v>
      </c>
      <c r="X196" s="40">
        <f t="shared" si="246"/>
        <v>17</v>
      </c>
      <c r="Y196" s="35">
        <f t="shared" si="242"/>
        <v>17</v>
      </c>
      <c r="Z196" s="40">
        <f t="shared" ref="Z196:AH196" si="247">SUM(Z197:Z204)</f>
        <v>0</v>
      </c>
      <c r="AA196" s="40">
        <f t="shared" si="247"/>
        <v>17</v>
      </c>
      <c r="AB196" s="40">
        <f t="shared" si="247"/>
        <v>2</v>
      </c>
      <c r="AC196" s="40">
        <f t="shared" si="247"/>
        <v>2</v>
      </c>
      <c r="AD196" s="40">
        <f t="shared" si="247"/>
        <v>0</v>
      </c>
      <c r="AE196" s="40" t="e">
        <f t="shared" si="247"/>
        <v>#REF!</v>
      </c>
      <c r="AF196" s="40">
        <f t="shared" si="247"/>
        <v>468.31</v>
      </c>
      <c r="AG196" s="40" t="e">
        <f t="shared" si="247"/>
        <v>#REF!</v>
      </c>
      <c r="AH196" s="40">
        <f t="shared" si="247"/>
        <v>0</v>
      </c>
    </row>
    <row r="197" ht="30" customHeight="1" spans="1:34">
      <c r="A197" s="41"/>
      <c r="B197" s="37" t="s">
        <v>260</v>
      </c>
      <c r="C197" s="42"/>
      <c r="D197" s="42"/>
      <c r="E197" s="37"/>
      <c r="F197" s="35">
        <f t="shared" ref="F197:F207" si="248">SUM(G197,H197,P197)</f>
        <v>152.33</v>
      </c>
      <c r="G197" s="35">
        <f t="shared" si="239"/>
        <v>132.33</v>
      </c>
      <c r="H197" s="35">
        <f t="shared" si="177"/>
        <v>18</v>
      </c>
      <c r="I197" s="35">
        <v>10</v>
      </c>
      <c r="J197" s="35"/>
      <c r="K197" s="35"/>
      <c r="L197" s="35">
        <v>8</v>
      </c>
      <c r="M197" s="35"/>
      <c r="N197" s="35"/>
      <c r="O197" s="35"/>
      <c r="P197" s="35">
        <f t="shared" si="240"/>
        <v>2</v>
      </c>
      <c r="Q197" s="35"/>
      <c r="R197" s="35">
        <v>2</v>
      </c>
      <c r="S197" s="35">
        <f t="shared" si="241"/>
        <v>152.33</v>
      </c>
      <c r="T197" s="76">
        <f t="shared" si="186"/>
        <v>141.33</v>
      </c>
      <c r="U197" s="35">
        <v>128.73</v>
      </c>
      <c r="V197" s="132">
        <v>3.6</v>
      </c>
      <c r="W197" s="35"/>
      <c r="X197" s="35">
        <v>9</v>
      </c>
      <c r="Y197" s="35">
        <f t="shared" si="242"/>
        <v>9</v>
      </c>
      <c r="Z197" s="35"/>
      <c r="AA197" s="35">
        <v>9</v>
      </c>
      <c r="AB197" s="35">
        <f t="shared" ref="AB197:AB207" si="249">SUM(AC197:AD197)</f>
        <v>2</v>
      </c>
      <c r="AC197" s="35">
        <v>2</v>
      </c>
      <c r="AD197" s="35"/>
      <c r="AE197" s="85" t="e">
        <f t="shared" ref="AE197:AE199" si="250">AF197+AG197</f>
        <v>#REF!</v>
      </c>
      <c r="AF197" s="85">
        <f t="shared" ref="AF197:AF212" si="251">AC197+U197</f>
        <v>130.73</v>
      </c>
      <c r="AG197" s="85" t="e">
        <f>AD197+AA197+#REF!</f>
        <v>#REF!</v>
      </c>
      <c r="AH197" s="88"/>
    </row>
    <row r="198" ht="30" customHeight="1" spans="1:34">
      <c r="A198" s="41"/>
      <c r="B198" s="37" t="s">
        <v>261</v>
      </c>
      <c r="C198" s="42"/>
      <c r="D198" s="42"/>
      <c r="E198" s="37"/>
      <c r="F198" s="35">
        <f t="shared" si="248"/>
        <v>126.89</v>
      </c>
      <c r="G198" s="35">
        <f t="shared" si="239"/>
        <v>126.89</v>
      </c>
      <c r="H198" s="35">
        <f t="shared" si="177"/>
        <v>0</v>
      </c>
      <c r="I198" s="35"/>
      <c r="J198" s="35"/>
      <c r="K198" s="35"/>
      <c r="L198" s="35"/>
      <c r="M198" s="35"/>
      <c r="N198" s="35"/>
      <c r="O198" s="35"/>
      <c r="P198" s="35">
        <f t="shared" si="240"/>
        <v>0</v>
      </c>
      <c r="Q198" s="35"/>
      <c r="R198" s="35"/>
      <c r="S198" s="35">
        <f t="shared" si="241"/>
        <v>126.89</v>
      </c>
      <c r="T198" s="76">
        <f t="shared" si="186"/>
        <v>126.89</v>
      </c>
      <c r="U198" s="35">
        <v>100.89</v>
      </c>
      <c r="V198" s="132">
        <v>8</v>
      </c>
      <c r="W198" s="132">
        <v>18</v>
      </c>
      <c r="X198" s="35"/>
      <c r="Y198" s="35">
        <f t="shared" si="242"/>
        <v>0</v>
      </c>
      <c r="Z198" s="35"/>
      <c r="AA198" s="35"/>
      <c r="AB198" s="35">
        <f t="shared" si="249"/>
        <v>0</v>
      </c>
      <c r="AC198" s="35"/>
      <c r="AD198" s="35"/>
      <c r="AE198" s="85" t="e">
        <f t="shared" si="250"/>
        <v>#REF!</v>
      </c>
      <c r="AF198" s="85">
        <f t="shared" si="251"/>
        <v>100.89</v>
      </c>
      <c r="AG198" s="85" t="e">
        <f>AD198+AA198+#REF!</f>
        <v>#REF!</v>
      </c>
      <c r="AH198" s="88"/>
    </row>
    <row r="199" ht="30" customHeight="1" spans="1:34">
      <c r="A199" s="41"/>
      <c r="B199" s="37" t="s">
        <v>262</v>
      </c>
      <c r="C199" s="42"/>
      <c r="D199" s="42"/>
      <c r="E199" s="37"/>
      <c r="F199" s="35">
        <f t="shared" si="248"/>
        <v>70.53</v>
      </c>
      <c r="G199" s="35">
        <f t="shared" si="239"/>
        <v>70.53</v>
      </c>
      <c r="H199" s="35">
        <f t="shared" si="177"/>
        <v>0</v>
      </c>
      <c r="I199" s="35"/>
      <c r="J199" s="35"/>
      <c r="K199" s="35"/>
      <c r="L199" s="35"/>
      <c r="M199" s="35"/>
      <c r="N199" s="35"/>
      <c r="O199" s="35"/>
      <c r="P199" s="35">
        <f t="shared" si="240"/>
        <v>0</v>
      </c>
      <c r="Q199" s="35"/>
      <c r="R199" s="35"/>
      <c r="S199" s="35">
        <f t="shared" si="241"/>
        <v>70.53</v>
      </c>
      <c r="T199" s="76">
        <f t="shared" si="186"/>
        <v>70.53</v>
      </c>
      <c r="U199" s="35">
        <v>65.53</v>
      </c>
      <c r="V199" s="132">
        <v>5</v>
      </c>
      <c r="W199" s="35"/>
      <c r="X199" s="35"/>
      <c r="Y199" s="35">
        <f t="shared" si="242"/>
        <v>0</v>
      </c>
      <c r="Z199" s="35"/>
      <c r="AA199" s="35"/>
      <c r="AB199" s="35">
        <f t="shared" si="249"/>
        <v>0</v>
      </c>
      <c r="AC199" s="35"/>
      <c r="AD199" s="35"/>
      <c r="AE199" s="85" t="e">
        <f t="shared" si="250"/>
        <v>#REF!</v>
      </c>
      <c r="AF199" s="85">
        <f t="shared" si="251"/>
        <v>65.53</v>
      </c>
      <c r="AG199" s="85" t="e">
        <f>AD199+AA199+#REF!</f>
        <v>#REF!</v>
      </c>
      <c r="AH199" s="88"/>
    </row>
    <row r="200" ht="30" customHeight="1" spans="1:34">
      <c r="A200" s="41"/>
      <c r="B200" s="37" t="s">
        <v>263</v>
      </c>
      <c r="C200" s="38"/>
      <c r="D200" s="38"/>
      <c r="E200" s="37"/>
      <c r="F200" s="35">
        <f t="shared" si="248"/>
        <v>59.33</v>
      </c>
      <c r="G200" s="35">
        <f t="shared" si="239"/>
        <v>59.33</v>
      </c>
      <c r="H200" s="35">
        <f t="shared" si="177"/>
        <v>0</v>
      </c>
      <c r="I200" s="35"/>
      <c r="J200" s="35"/>
      <c r="K200" s="35"/>
      <c r="L200" s="35"/>
      <c r="M200" s="35"/>
      <c r="N200" s="35"/>
      <c r="O200" s="35"/>
      <c r="P200" s="35">
        <f t="shared" si="240"/>
        <v>0</v>
      </c>
      <c r="Q200" s="35"/>
      <c r="R200" s="35"/>
      <c r="S200" s="35">
        <f t="shared" si="241"/>
        <v>59.33</v>
      </c>
      <c r="T200" s="76">
        <f t="shared" si="186"/>
        <v>59.33</v>
      </c>
      <c r="U200" s="35">
        <v>56.63</v>
      </c>
      <c r="V200" s="132">
        <v>2.7</v>
      </c>
      <c r="W200" s="35"/>
      <c r="X200" s="35"/>
      <c r="Y200" s="35">
        <f t="shared" si="242"/>
        <v>0</v>
      </c>
      <c r="Z200" s="35"/>
      <c r="AA200" s="35"/>
      <c r="AB200" s="35">
        <f t="shared" si="249"/>
        <v>0</v>
      </c>
      <c r="AC200" s="35"/>
      <c r="AD200" s="35"/>
      <c r="AE200" s="85"/>
      <c r="AF200" s="85">
        <f t="shared" si="251"/>
        <v>56.63</v>
      </c>
      <c r="AG200" s="85"/>
      <c r="AH200" s="88"/>
    </row>
    <row r="201" ht="30" customHeight="1" spans="1:34">
      <c r="A201" s="41"/>
      <c r="B201" s="37" t="s">
        <v>264</v>
      </c>
      <c r="C201" s="42"/>
      <c r="D201" s="42"/>
      <c r="E201" s="37"/>
      <c r="F201" s="35">
        <f t="shared" si="248"/>
        <v>22.19</v>
      </c>
      <c r="G201" s="35">
        <f t="shared" si="239"/>
        <v>22.19</v>
      </c>
      <c r="H201" s="35">
        <f t="shared" si="177"/>
        <v>0</v>
      </c>
      <c r="I201" s="35"/>
      <c r="J201" s="35"/>
      <c r="K201" s="35"/>
      <c r="L201" s="35"/>
      <c r="M201" s="35"/>
      <c r="N201" s="35"/>
      <c r="O201" s="35"/>
      <c r="P201" s="35">
        <f t="shared" si="240"/>
        <v>0</v>
      </c>
      <c r="Q201" s="35"/>
      <c r="R201" s="35"/>
      <c r="S201" s="35">
        <f t="shared" si="241"/>
        <v>22.19</v>
      </c>
      <c r="T201" s="76">
        <f t="shared" si="186"/>
        <v>22.19</v>
      </c>
      <c r="U201" s="35">
        <v>20.99</v>
      </c>
      <c r="V201" s="132">
        <v>1.2</v>
      </c>
      <c r="W201" s="35"/>
      <c r="X201" s="35"/>
      <c r="Y201" s="35">
        <f t="shared" si="242"/>
        <v>0</v>
      </c>
      <c r="Z201" s="35"/>
      <c r="AA201" s="35"/>
      <c r="AB201" s="35">
        <f t="shared" si="249"/>
        <v>0</v>
      </c>
      <c r="AC201" s="35"/>
      <c r="AD201" s="35"/>
      <c r="AE201" s="85" t="e">
        <f t="shared" ref="AE201:AE205" si="252">AF201+AG201</f>
        <v>#REF!</v>
      </c>
      <c r="AF201" s="85">
        <f t="shared" si="251"/>
        <v>20.99</v>
      </c>
      <c r="AG201" s="85" t="e">
        <f>AD201+AA201+#REF!</f>
        <v>#REF!</v>
      </c>
      <c r="AH201" s="88"/>
    </row>
    <row r="202" ht="30" customHeight="1" spans="1:34">
      <c r="A202" s="41"/>
      <c r="B202" s="37" t="s">
        <v>265</v>
      </c>
      <c r="C202" s="42"/>
      <c r="D202" s="42"/>
      <c r="E202" s="37"/>
      <c r="F202" s="35">
        <f t="shared" si="248"/>
        <v>18.15</v>
      </c>
      <c r="G202" s="35">
        <f t="shared" si="239"/>
        <v>18.15</v>
      </c>
      <c r="H202" s="35">
        <f t="shared" ref="H202:H231" si="253">SUM(I202:O202)</f>
        <v>0</v>
      </c>
      <c r="I202" s="35"/>
      <c r="J202" s="35"/>
      <c r="K202" s="35"/>
      <c r="L202" s="35"/>
      <c r="M202" s="35"/>
      <c r="N202" s="35"/>
      <c r="O202" s="35"/>
      <c r="P202" s="35">
        <f t="shared" si="240"/>
        <v>0</v>
      </c>
      <c r="Q202" s="35"/>
      <c r="R202" s="35"/>
      <c r="S202" s="35">
        <f t="shared" si="241"/>
        <v>18.15</v>
      </c>
      <c r="T202" s="76">
        <f t="shared" si="186"/>
        <v>18.15</v>
      </c>
      <c r="U202" s="35">
        <v>16.95</v>
      </c>
      <c r="V202" s="132">
        <v>1.2</v>
      </c>
      <c r="W202" s="35"/>
      <c r="X202" s="35"/>
      <c r="Y202" s="35">
        <f t="shared" si="242"/>
        <v>0</v>
      </c>
      <c r="Z202" s="35"/>
      <c r="AA202" s="35"/>
      <c r="AB202" s="35">
        <f t="shared" si="249"/>
        <v>0</v>
      </c>
      <c r="AC202" s="35"/>
      <c r="AD202" s="35"/>
      <c r="AE202" s="85" t="e">
        <f t="shared" si="252"/>
        <v>#REF!</v>
      </c>
      <c r="AF202" s="85">
        <f t="shared" si="251"/>
        <v>16.95</v>
      </c>
      <c r="AG202" s="85" t="e">
        <f>AD202+AA202+#REF!</f>
        <v>#REF!</v>
      </c>
      <c r="AH202" s="88"/>
    </row>
    <row r="203" ht="30" customHeight="1" spans="1:34">
      <c r="A203" s="41"/>
      <c r="B203" s="37" t="s">
        <v>266</v>
      </c>
      <c r="C203" s="38"/>
      <c r="D203" s="38"/>
      <c r="E203" s="37"/>
      <c r="F203" s="35">
        <f t="shared" si="248"/>
        <v>22.05</v>
      </c>
      <c r="G203" s="35">
        <f t="shared" si="239"/>
        <v>22.05</v>
      </c>
      <c r="H203" s="35">
        <f t="shared" si="253"/>
        <v>0</v>
      </c>
      <c r="I203" s="35"/>
      <c r="J203" s="35"/>
      <c r="K203" s="35"/>
      <c r="L203" s="35"/>
      <c r="M203" s="35"/>
      <c r="N203" s="35"/>
      <c r="O203" s="35"/>
      <c r="P203" s="35">
        <f t="shared" si="240"/>
        <v>0</v>
      </c>
      <c r="Q203" s="35"/>
      <c r="R203" s="35"/>
      <c r="S203" s="35">
        <f t="shared" si="241"/>
        <v>22.05</v>
      </c>
      <c r="T203" s="76">
        <f t="shared" si="186"/>
        <v>22.05</v>
      </c>
      <c r="U203" s="35">
        <v>20.85</v>
      </c>
      <c r="V203" s="132">
        <v>1.2</v>
      </c>
      <c r="W203" s="35"/>
      <c r="X203" s="35"/>
      <c r="Y203" s="35">
        <f t="shared" si="242"/>
        <v>0</v>
      </c>
      <c r="Z203" s="35"/>
      <c r="AA203" s="35"/>
      <c r="AB203" s="35">
        <f t="shared" si="249"/>
        <v>0</v>
      </c>
      <c r="AC203" s="35"/>
      <c r="AD203" s="35"/>
      <c r="AE203" s="85" t="e">
        <f t="shared" si="252"/>
        <v>#REF!</v>
      </c>
      <c r="AF203" s="85">
        <f t="shared" si="251"/>
        <v>20.85</v>
      </c>
      <c r="AG203" s="85" t="e">
        <f>AD203+AA203+#REF!</f>
        <v>#REF!</v>
      </c>
      <c r="AH203" s="88"/>
    </row>
    <row r="204" ht="30" customHeight="1" spans="1:34">
      <c r="A204" s="41"/>
      <c r="B204" s="37" t="s">
        <v>267</v>
      </c>
      <c r="C204" s="42"/>
      <c r="D204" s="42"/>
      <c r="E204" s="37"/>
      <c r="F204" s="35">
        <f t="shared" si="248"/>
        <v>75.74</v>
      </c>
      <c r="G204" s="35">
        <f t="shared" si="239"/>
        <v>59.74</v>
      </c>
      <c r="H204" s="35">
        <f t="shared" si="253"/>
        <v>16</v>
      </c>
      <c r="I204" s="35">
        <v>16</v>
      </c>
      <c r="J204" s="35"/>
      <c r="K204" s="35"/>
      <c r="L204" s="35"/>
      <c r="M204" s="35"/>
      <c r="N204" s="35"/>
      <c r="O204" s="35"/>
      <c r="P204" s="35">
        <f t="shared" si="240"/>
        <v>0</v>
      </c>
      <c r="Q204" s="35"/>
      <c r="R204" s="35"/>
      <c r="S204" s="35">
        <f t="shared" si="241"/>
        <v>75.74</v>
      </c>
      <c r="T204" s="76">
        <f t="shared" si="186"/>
        <v>67.74</v>
      </c>
      <c r="U204" s="35">
        <v>55.74</v>
      </c>
      <c r="V204" s="132">
        <v>4</v>
      </c>
      <c r="W204" s="35"/>
      <c r="X204" s="35">
        <v>8</v>
      </c>
      <c r="Y204" s="35">
        <f t="shared" si="242"/>
        <v>8</v>
      </c>
      <c r="Z204" s="35"/>
      <c r="AA204" s="35">
        <v>8</v>
      </c>
      <c r="AB204" s="35">
        <f t="shared" si="249"/>
        <v>0</v>
      </c>
      <c r="AC204" s="35"/>
      <c r="AD204" s="35"/>
      <c r="AE204" s="85" t="e">
        <f t="shared" si="252"/>
        <v>#REF!</v>
      </c>
      <c r="AF204" s="85">
        <f t="shared" si="251"/>
        <v>55.74</v>
      </c>
      <c r="AG204" s="85" t="e">
        <f>AD204+AA204+#REF!</f>
        <v>#REF!</v>
      </c>
      <c r="AH204" s="88"/>
    </row>
    <row r="205" ht="30" customHeight="1" spans="1:34">
      <c r="A205" s="36" t="s">
        <v>268</v>
      </c>
      <c r="B205" s="37" t="s">
        <v>269</v>
      </c>
      <c r="C205" s="42"/>
      <c r="D205" s="42"/>
      <c r="E205" s="37"/>
      <c r="F205" s="35">
        <f t="shared" si="248"/>
        <v>138.09</v>
      </c>
      <c r="G205" s="35">
        <f t="shared" si="239"/>
        <v>138.09</v>
      </c>
      <c r="H205" s="35">
        <f t="shared" si="253"/>
        <v>0</v>
      </c>
      <c r="I205" s="35"/>
      <c r="J205" s="35"/>
      <c r="K205" s="35"/>
      <c r="L205" s="35"/>
      <c r="M205" s="35"/>
      <c r="N205" s="35"/>
      <c r="O205" s="35"/>
      <c r="P205" s="35">
        <f t="shared" si="240"/>
        <v>0</v>
      </c>
      <c r="Q205" s="35"/>
      <c r="R205" s="35"/>
      <c r="S205" s="35">
        <f t="shared" si="241"/>
        <v>138.09</v>
      </c>
      <c r="T205" s="76">
        <f t="shared" si="186"/>
        <v>138.09</v>
      </c>
      <c r="U205" s="35">
        <v>121.29</v>
      </c>
      <c r="V205" s="132">
        <v>13.3</v>
      </c>
      <c r="W205" s="133">
        <v>3.5</v>
      </c>
      <c r="X205" s="35"/>
      <c r="Y205" s="35">
        <f t="shared" si="242"/>
        <v>0</v>
      </c>
      <c r="Z205" s="35"/>
      <c r="AA205" s="35"/>
      <c r="AB205" s="35">
        <f t="shared" si="249"/>
        <v>0</v>
      </c>
      <c r="AC205" s="35"/>
      <c r="AD205" s="35"/>
      <c r="AE205" s="85" t="e">
        <f t="shared" si="252"/>
        <v>#REF!</v>
      </c>
      <c r="AF205" s="85">
        <f t="shared" si="251"/>
        <v>121.29</v>
      </c>
      <c r="AG205" s="85" t="e">
        <f>AD205+AA205+#REF!</f>
        <v>#REF!</v>
      </c>
      <c r="AH205" s="88"/>
    </row>
    <row r="206" ht="30" customHeight="1" spans="1:34">
      <c r="A206" s="36"/>
      <c r="B206" s="37" t="s">
        <v>270</v>
      </c>
      <c r="C206" s="42"/>
      <c r="D206" s="42"/>
      <c r="E206" s="37"/>
      <c r="F206" s="35">
        <f t="shared" si="248"/>
        <v>115.15</v>
      </c>
      <c r="G206" s="35">
        <f t="shared" si="239"/>
        <v>115.15</v>
      </c>
      <c r="H206" s="35">
        <f t="shared" si="253"/>
        <v>0</v>
      </c>
      <c r="I206" s="35"/>
      <c r="J206" s="35"/>
      <c r="K206" s="35"/>
      <c r="L206" s="35"/>
      <c r="M206" s="35"/>
      <c r="N206" s="35"/>
      <c r="O206" s="35"/>
      <c r="P206" s="35">
        <f t="shared" si="240"/>
        <v>0</v>
      </c>
      <c r="Q206" s="35"/>
      <c r="R206" s="35"/>
      <c r="S206" s="35">
        <f t="shared" si="241"/>
        <v>115.15</v>
      </c>
      <c r="T206" s="76">
        <f t="shared" si="186"/>
        <v>115.15</v>
      </c>
      <c r="U206" s="35">
        <v>96.75</v>
      </c>
      <c r="V206" s="134">
        <v>8.4</v>
      </c>
      <c r="W206" s="135">
        <v>10</v>
      </c>
      <c r="X206" s="35"/>
      <c r="Y206" s="35">
        <f t="shared" si="242"/>
        <v>0</v>
      </c>
      <c r="Z206" s="35"/>
      <c r="AA206" s="35"/>
      <c r="AB206" s="35">
        <f t="shared" si="249"/>
        <v>0</v>
      </c>
      <c r="AC206" s="35"/>
      <c r="AD206" s="35"/>
      <c r="AE206" s="85"/>
      <c r="AF206" s="137">
        <f t="shared" si="251"/>
        <v>96.75</v>
      </c>
      <c r="AG206" s="85"/>
      <c r="AH206" s="88"/>
    </row>
    <row r="207" ht="30" customHeight="1" spans="1:34">
      <c r="A207" s="36"/>
      <c r="B207" s="37" t="s">
        <v>271</v>
      </c>
      <c r="C207" s="42"/>
      <c r="D207" s="42"/>
      <c r="E207" s="37"/>
      <c r="F207" s="35">
        <f t="shared" si="248"/>
        <v>85.64</v>
      </c>
      <c r="G207" s="35">
        <f t="shared" si="239"/>
        <v>85.64</v>
      </c>
      <c r="H207" s="35">
        <f t="shared" si="253"/>
        <v>0</v>
      </c>
      <c r="I207" s="35"/>
      <c r="J207" s="35"/>
      <c r="K207" s="35"/>
      <c r="L207" s="35"/>
      <c r="M207" s="35"/>
      <c r="N207" s="35"/>
      <c r="O207" s="35"/>
      <c r="P207" s="35">
        <f t="shared" si="240"/>
        <v>0</v>
      </c>
      <c r="Q207" s="35"/>
      <c r="R207" s="35"/>
      <c r="S207" s="35">
        <f t="shared" si="241"/>
        <v>85.64</v>
      </c>
      <c r="T207" s="76">
        <f t="shared" si="186"/>
        <v>85.64</v>
      </c>
      <c r="U207" s="35">
        <v>75.64</v>
      </c>
      <c r="V207" s="132">
        <v>10</v>
      </c>
      <c r="W207" s="35"/>
      <c r="X207" s="35"/>
      <c r="Y207" s="35">
        <f t="shared" si="242"/>
        <v>0</v>
      </c>
      <c r="Z207" s="35"/>
      <c r="AA207" s="35"/>
      <c r="AB207" s="35">
        <f t="shared" si="249"/>
        <v>0</v>
      </c>
      <c r="AC207" s="35"/>
      <c r="AD207" s="35"/>
      <c r="AE207" s="85" t="e">
        <f t="shared" ref="AE207:AE212" si="254">AF207+AG207</f>
        <v>#REF!</v>
      </c>
      <c r="AF207" s="85">
        <f t="shared" si="251"/>
        <v>75.64</v>
      </c>
      <c r="AG207" s="85" t="e">
        <f>AD207+AA207+#REF!</f>
        <v>#REF!</v>
      </c>
      <c r="AH207" s="88"/>
    </row>
    <row r="208" ht="30" customHeight="1" spans="1:34">
      <c r="A208" s="91" t="s">
        <v>272</v>
      </c>
      <c r="B208" s="127"/>
      <c r="C208" s="33">
        <f t="shared" ref="C208:F208" si="255">SUM(C209:C212)</f>
        <v>0</v>
      </c>
      <c r="D208" s="33">
        <f t="shared" si="255"/>
        <v>0</v>
      </c>
      <c r="E208" s="34">
        <f t="shared" si="255"/>
        <v>0</v>
      </c>
      <c r="F208" s="35">
        <f t="shared" si="255"/>
        <v>805.24</v>
      </c>
      <c r="G208" s="35">
        <f t="shared" si="239"/>
        <v>790.24</v>
      </c>
      <c r="H208" s="35">
        <f t="shared" si="253"/>
        <v>15</v>
      </c>
      <c r="I208" s="35">
        <f t="shared" ref="I208:N208" si="256">SUM(I209:I212)</f>
        <v>0</v>
      </c>
      <c r="J208" s="35">
        <f t="shared" si="256"/>
        <v>0</v>
      </c>
      <c r="K208" s="35">
        <f t="shared" si="256"/>
        <v>0</v>
      </c>
      <c r="L208" s="35">
        <f t="shared" si="256"/>
        <v>15</v>
      </c>
      <c r="M208" s="35">
        <f t="shared" si="256"/>
        <v>0</v>
      </c>
      <c r="N208" s="35">
        <f t="shared" si="256"/>
        <v>0</v>
      </c>
      <c r="O208" s="35">
        <f t="shared" ref="O208" si="257">SUM(O209:O212)</f>
        <v>0</v>
      </c>
      <c r="P208" s="35">
        <f t="shared" si="240"/>
        <v>0</v>
      </c>
      <c r="Q208" s="35">
        <f t="shared" ref="Q208:X208" si="258">SUM(Q209:Q212)</f>
        <v>0</v>
      </c>
      <c r="R208" s="35">
        <f t="shared" si="258"/>
        <v>0</v>
      </c>
      <c r="S208" s="35">
        <f t="shared" si="241"/>
        <v>805.24</v>
      </c>
      <c r="T208" s="76">
        <f t="shared" ref="T208:T231" si="259">SUM(U208:X208)</f>
        <v>805.24</v>
      </c>
      <c r="U208" s="35">
        <f t="shared" si="258"/>
        <v>190.54</v>
      </c>
      <c r="V208" s="79">
        <f t="shared" si="258"/>
        <v>14.7</v>
      </c>
      <c r="W208" s="35">
        <f t="shared" si="258"/>
        <v>585</v>
      </c>
      <c r="X208" s="35">
        <f t="shared" si="258"/>
        <v>15</v>
      </c>
      <c r="Y208" s="35">
        <f t="shared" si="242"/>
        <v>0</v>
      </c>
      <c r="Z208" s="35">
        <f t="shared" ref="Z208:AD208" si="260">SUM(Z209:Z212)</f>
        <v>0</v>
      </c>
      <c r="AA208" s="35">
        <f t="shared" si="260"/>
        <v>0</v>
      </c>
      <c r="AB208" s="35">
        <f t="shared" si="260"/>
        <v>0</v>
      </c>
      <c r="AC208" s="35">
        <f t="shared" si="260"/>
        <v>0</v>
      </c>
      <c r="AD208" s="35">
        <f t="shared" si="260"/>
        <v>0</v>
      </c>
      <c r="AE208" s="85" t="e">
        <f t="shared" si="254"/>
        <v>#REF!</v>
      </c>
      <c r="AF208" s="85">
        <f t="shared" si="251"/>
        <v>190.54</v>
      </c>
      <c r="AG208" s="85" t="e">
        <f>AD208+AA208+#REF!</f>
        <v>#REF!</v>
      </c>
      <c r="AH208" s="88">
        <f>SUM(AH209:AH212)</f>
        <v>0</v>
      </c>
    </row>
    <row r="209" ht="30" customHeight="1" spans="1:34">
      <c r="A209" s="36" t="s">
        <v>273</v>
      </c>
      <c r="B209" s="37" t="s">
        <v>274</v>
      </c>
      <c r="C209" s="42"/>
      <c r="D209" s="42"/>
      <c r="E209" s="37"/>
      <c r="F209" s="35">
        <f t="shared" ref="F209:F212" si="261">SUM(G209,H209,P209)</f>
        <v>131.95</v>
      </c>
      <c r="G209" s="35">
        <f t="shared" si="239"/>
        <v>131.95</v>
      </c>
      <c r="H209" s="35">
        <f t="shared" si="253"/>
        <v>0</v>
      </c>
      <c r="I209" s="35"/>
      <c r="J209" s="35"/>
      <c r="K209" s="35"/>
      <c r="L209" s="35"/>
      <c r="M209" s="35"/>
      <c r="N209" s="35"/>
      <c r="O209" s="35"/>
      <c r="P209" s="35">
        <f t="shared" si="240"/>
        <v>0</v>
      </c>
      <c r="Q209" s="35"/>
      <c r="R209" s="35"/>
      <c r="S209" s="35">
        <f t="shared" si="241"/>
        <v>131.95</v>
      </c>
      <c r="T209" s="76">
        <f t="shared" si="259"/>
        <v>131.95</v>
      </c>
      <c r="U209" s="35">
        <v>123.55</v>
      </c>
      <c r="V209" s="123">
        <v>8.4</v>
      </c>
      <c r="W209" s="75"/>
      <c r="X209" s="35"/>
      <c r="Y209" s="35">
        <f t="shared" si="242"/>
        <v>0</v>
      </c>
      <c r="Z209" s="35"/>
      <c r="AA209" s="35"/>
      <c r="AB209" s="35">
        <f t="shared" ref="AB209:AB212" si="262">SUM(AC209:AD209)</f>
        <v>0</v>
      </c>
      <c r="AC209" s="35"/>
      <c r="AD209" s="35"/>
      <c r="AE209" s="85" t="e">
        <f t="shared" si="254"/>
        <v>#REF!</v>
      </c>
      <c r="AF209" s="85">
        <f t="shared" si="251"/>
        <v>123.55</v>
      </c>
      <c r="AG209" s="85" t="e">
        <f>AD209+AA209+#REF!</f>
        <v>#REF!</v>
      </c>
      <c r="AH209" s="88"/>
    </row>
    <row r="210" ht="30" customHeight="1" spans="1:34">
      <c r="A210" s="128" t="s">
        <v>275</v>
      </c>
      <c r="B210" s="129" t="s">
        <v>276</v>
      </c>
      <c r="C210" s="38"/>
      <c r="D210" s="38"/>
      <c r="E210" s="37"/>
      <c r="F210" s="35">
        <f t="shared" si="261"/>
        <v>415</v>
      </c>
      <c r="G210" s="35">
        <f t="shared" si="239"/>
        <v>412</v>
      </c>
      <c r="H210" s="35">
        <f t="shared" si="253"/>
        <v>3</v>
      </c>
      <c r="I210" s="35"/>
      <c r="J210" s="35"/>
      <c r="K210" s="35"/>
      <c r="L210" s="35">
        <v>3</v>
      </c>
      <c r="M210" s="35"/>
      <c r="N210" s="35"/>
      <c r="O210" s="35"/>
      <c r="P210" s="35">
        <f t="shared" si="240"/>
        <v>0</v>
      </c>
      <c r="Q210" s="35"/>
      <c r="R210" s="35"/>
      <c r="S210" s="35">
        <f t="shared" si="241"/>
        <v>415</v>
      </c>
      <c r="T210" s="76">
        <f t="shared" si="259"/>
        <v>415</v>
      </c>
      <c r="U210" s="35"/>
      <c r="V210" s="123"/>
      <c r="W210" s="75">
        <v>412</v>
      </c>
      <c r="X210" s="35">
        <v>3</v>
      </c>
      <c r="Y210" s="35">
        <f t="shared" si="242"/>
        <v>0</v>
      </c>
      <c r="Z210" s="35"/>
      <c r="AA210" s="35"/>
      <c r="AB210" s="35">
        <f t="shared" si="262"/>
        <v>0</v>
      </c>
      <c r="AC210" s="35"/>
      <c r="AD210" s="35"/>
      <c r="AE210" s="85" t="e">
        <f t="shared" si="254"/>
        <v>#REF!</v>
      </c>
      <c r="AF210" s="85">
        <f t="shared" si="251"/>
        <v>0</v>
      </c>
      <c r="AG210" s="85" t="e">
        <f>AD210+AA210+#REF!</f>
        <v>#REF!</v>
      </c>
      <c r="AH210" s="88"/>
    </row>
    <row r="211" ht="30" customHeight="1" spans="1:34">
      <c r="A211" s="128"/>
      <c r="B211" s="129" t="s">
        <v>277</v>
      </c>
      <c r="C211" s="38"/>
      <c r="D211" s="38"/>
      <c r="E211" s="37"/>
      <c r="F211" s="35">
        <f t="shared" si="261"/>
        <v>185</v>
      </c>
      <c r="G211" s="35">
        <f t="shared" si="239"/>
        <v>173</v>
      </c>
      <c r="H211" s="35">
        <f t="shared" si="253"/>
        <v>12</v>
      </c>
      <c r="I211" s="35"/>
      <c r="J211" s="35"/>
      <c r="K211" s="35"/>
      <c r="L211" s="35">
        <v>12</v>
      </c>
      <c r="M211" s="35"/>
      <c r="N211" s="35"/>
      <c r="O211" s="35"/>
      <c r="P211" s="35">
        <f t="shared" si="240"/>
        <v>0</v>
      </c>
      <c r="Q211" s="35"/>
      <c r="R211" s="35"/>
      <c r="S211" s="35">
        <f t="shared" si="241"/>
        <v>185</v>
      </c>
      <c r="T211" s="76">
        <f t="shared" si="259"/>
        <v>185</v>
      </c>
      <c r="U211" s="35"/>
      <c r="V211" s="123"/>
      <c r="W211" s="75">
        <v>173</v>
      </c>
      <c r="X211" s="35">
        <v>12</v>
      </c>
      <c r="Y211" s="35">
        <f t="shared" si="242"/>
        <v>0</v>
      </c>
      <c r="Z211" s="35"/>
      <c r="AA211" s="35"/>
      <c r="AB211" s="35">
        <f t="shared" si="262"/>
        <v>0</v>
      </c>
      <c r="AC211" s="35"/>
      <c r="AD211" s="35"/>
      <c r="AE211" s="85" t="e">
        <f t="shared" si="254"/>
        <v>#REF!</v>
      </c>
      <c r="AF211" s="85">
        <f t="shared" si="251"/>
        <v>0</v>
      </c>
      <c r="AG211" s="85" t="e">
        <f>AD211+AA211+#REF!</f>
        <v>#REF!</v>
      </c>
      <c r="AH211" s="88"/>
    </row>
    <row r="212" ht="30" customHeight="1" spans="1:34">
      <c r="A212" s="41"/>
      <c r="B212" s="37" t="s">
        <v>278</v>
      </c>
      <c r="C212" s="38"/>
      <c r="D212" s="38"/>
      <c r="E212" s="37"/>
      <c r="F212" s="35">
        <f t="shared" si="261"/>
        <v>73.29</v>
      </c>
      <c r="G212" s="35">
        <f t="shared" si="239"/>
        <v>73.29</v>
      </c>
      <c r="H212" s="35">
        <f t="shared" si="253"/>
        <v>0</v>
      </c>
      <c r="I212" s="35"/>
      <c r="J212" s="35"/>
      <c r="K212" s="35"/>
      <c r="L212" s="35"/>
      <c r="M212" s="35"/>
      <c r="N212" s="35"/>
      <c r="O212" s="35"/>
      <c r="P212" s="35">
        <f t="shared" si="240"/>
        <v>0</v>
      </c>
      <c r="Q212" s="35"/>
      <c r="R212" s="35"/>
      <c r="S212" s="35">
        <f t="shared" si="241"/>
        <v>73.29</v>
      </c>
      <c r="T212" s="76">
        <f t="shared" si="259"/>
        <v>73.29</v>
      </c>
      <c r="U212" s="35">
        <v>66.99</v>
      </c>
      <c r="V212" s="79">
        <v>6.3</v>
      </c>
      <c r="W212" s="35"/>
      <c r="X212" s="35"/>
      <c r="Y212" s="35">
        <f t="shared" si="242"/>
        <v>0</v>
      </c>
      <c r="Z212" s="35"/>
      <c r="AA212" s="35"/>
      <c r="AB212" s="35">
        <f t="shared" si="262"/>
        <v>0</v>
      </c>
      <c r="AC212" s="35"/>
      <c r="AD212" s="35"/>
      <c r="AE212" s="85" t="e">
        <f t="shared" si="254"/>
        <v>#REF!</v>
      </c>
      <c r="AF212" s="85">
        <f t="shared" si="251"/>
        <v>66.99</v>
      </c>
      <c r="AG212" s="85" t="e">
        <f>AD212+AA212+#REF!</f>
        <v>#REF!</v>
      </c>
      <c r="AH212" s="88"/>
    </row>
    <row r="213" ht="30" customHeight="1" spans="1:34">
      <c r="A213" s="91" t="s">
        <v>279</v>
      </c>
      <c r="B213" s="127"/>
      <c r="C213" s="33">
        <f t="shared" ref="C213:F213" si="263">SUM(C214:C214)</f>
        <v>0</v>
      </c>
      <c r="D213" s="33">
        <f t="shared" si="263"/>
        <v>0</v>
      </c>
      <c r="E213" s="34">
        <f t="shared" si="263"/>
        <v>0</v>
      </c>
      <c r="F213" s="35">
        <f t="shared" si="263"/>
        <v>279.34</v>
      </c>
      <c r="G213" s="35">
        <f t="shared" si="239"/>
        <v>209.34</v>
      </c>
      <c r="H213" s="35">
        <f t="shared" si="253"/>
        <v>70</v>
      </c>
      <c r="I213" s="35">
        <f t="shared" ref="I213:O213" si="264">SUM(I214:I214)</f>
        <v>0</v>
      </c>
      <c r="J213" s="35">
        <f t="shared" si="264"/>
        <v>0</v>
      </c>
      <c r="K213" s="35">
        <f t="shared" si="264"/>
        <v>0</v>
      </c>
      <c r="L213" s="35">
        <f t="shared" si="264"/>
        <v>70</v>
      </c>
      <c r="M213" s="35">
        <f t="shared" si="264"/>
        <v>0</v>
      </c>
      <c r="N213" s="35">
        <f t="shared" si="264"/>
        <v>0</v>
      </c>
      <c r="O213" s="35">
        <f t="shared" si="264"/>
        <v>0</v>
      </c>
      <c r="P213" s="35">
        <f t="shared" si="240"/>
        <v>0</v>
      </c>
      <c r="Q213" s="35">
        <f t="shared" ref="Q213:X213" si="265">SUM(Q214:Q214)</f>
        <v>0</v>
      </c>
      <c r="R213" s="35">
        <f t="shared" si="265"/>
        <v>0</v>
      </c>
      <c r="S213" s="35">
        <f t="shared" si="241"/>
        <v>279.34</v>
      </c>
      <c r="T213" s="76">
        <f t="shared" si="259"/>
        <v>244.34</v>
      </c>
      <c r="U213" s="35">
        <f t="shared" si="265"/>
        <v>164.04</v>
      </c>
      <c r="V213" s="79">
        <f t="shared" si="265"/>
        <v>8.1</v>
      </c>
      <c r="W213" s="35">
        <f t="shared" si="265"/>
        <v>37.2</v>
      </c>
      <c r="X213" s="35">
        <f t="shared" si="265"/>
        <v>35</v>
      </c>
      <c r="Y213" s="35">
        <f t="shared" si="242"/>
        <v>35</v>
      </c>
      <c r="Z213" s="35">
        <f t="shared" ref="Z213:AH213" si="266">SUM(Z214:Z214)</f>
        <v>0</v>
      </c>
      <c r="AA213" s="35">
        <f t="shared" si="266"/>
        <v>35</v>
      </c>
      <c r="AB213" s="35">
        <f t="shared" si="266"/>
        <v>0</v>
      </c>
      <c r="AC213" s="35">
        <f t="shared" si="266"/>
        <v>0</v>
      </c>
      <c r="AD213" s="35">
        <f t="shared" si="266"/>
        <v>0</v>
      </c>
      <c r="AE213" s="35" t="e">
        <f t="shared" si="266"/>
        <v>#REF!</v>
      </c>
      <c r="AF213" s="35">
        <f t="shared" si="266"/>
        <v>164.04</v>
      </c>
      <c r="AG213" s="35" t="e">
        <f t="shared" si="266"/>
        <v>#REF!</v>
      </c>
      <c r="AH213" s="35">
        <f t="shared" si="266"/>
        <v>0</v>
      </c>
    </row>
    <row r="214" ht="30" customHeight="1" spans="1:34">
      <c r="A214" s="36" t="s">
        <v>280</v>
      </c>
      <c r="B214" s="37" t="s">
        <v>281</v>
      </c>
      <c r="C214" s="38"/>
      <c r="D214" s="38"/>
      <c r="E214" s="37"/>
      <c r="F214" s="35">
        <f>SUM(G214,H214,P214)</f>
        <v>279.34</v>
      </c>
      <c r="G214" s="35">
        <f t="shared" si="239"/>
        <v>209.34</v>
      </c>
      <c r="H214" s="35">
        <f t="shared" si="253"/>
        <v>70</v>
      </c>
      <c r="I214" s="35"/>
      <c r="J214" s="35"/>
      <c r="K214" s="35"/>
      <c r="L214" s="35">
        <v>70</v>
      </c>
      <c r="M214" s="35"/>
      <c r="N214" s="35"/>
      <c r="O214" s="35"/>
      <c r="P214" s="35">
        <f t="shared" si="240"/>
        <v>0</v>
      </c>
      <c r="Q214" s="35"/>
      <c r="R214" s="35"/>
      <c r="S214" s="35">
        <f t="shared" si="241"/>
        <v>279.34</v>
      </c>
      <c r="T214" s="76">
        <f t="shared" si="259"/>
        <v>244.34</v>
      </c>
      <c r="U214" s="35">
        <v>164.04</v>
      </c>
      <c r="V214" s="77">
        <v>8.1</v>
      </c>
      <c r="W214" s="46">
        <v>37.2</v>
      </c>
      <c r="X214" s="35">
        <v>35</v>
      </c>
      <c r="Y214" s="35">
        <f t="shared" si="242"/>
        <v>35</v>
      </c>
      <c r="Z214" s="35"/>
      <c r="AA214" s="35">
        <v>35</v>
      </c>
      <c r="AB214" s="35">
        <f t="shared" ref="AB214:AB231" si="267">SUM(AC214:AD214)</f>
        <v>0</v>
      </c>
      <c r="AC214" s="35"/>
      <c r="AD214" s="35"/>
      <c r="AE214" s="85" t="e">
        <f t="shared" ref="AE214:AE219" si="268">AF214+AG214</f>
        <v>#REF!</v>
      </c>
      <c r="AF214" s="85">
        <f t="shared" ref="AF214:AF219" si="269">AC214+U214</f>
        <v>164.04</v>
      </c>
      <c r="AG214" s="85" t="e">
        <f>AD214+AA214+#REF!</f>
        <v>#REF!</v>
      </c>
      <c r="AH214" s="88"/>
    </row>
    <row r="215" ht="30" customHeight="1" spans="1:34">
      <c r="A215" s="91" t="s">
        <v>282</v>
      </c>
      <c r="B215" s="37"/>
      <c r="C215" s="38">
        <f t="shared" ref="C215:F215" si="270">SUM(C216:C222)</f>
        <v>0</v>
      </c>
      <c r="D215" s="38">
        <f t="shared" si="270"/>
        <v>0</v>
      </c>
      <c r="E215" s="37">
        <f t="shared" si="270"/>
        <v>0</v>
      </c>
      <c r="F215" s="40">
        <f t="shared" si="270"/>
        <v>452.5</v>
      </c>
      <c r="G215" s="35">
        <f t="shared" si="239"/>
        <v>442.5</v>
      </c>
      <c r="H215" s="35">
        <f t="shared" si="253"/>
        <v>10</v>
      </c>
      <c r="I215" s="40">
        <f t="shared" ref="I215:N215" si="271">SUM(I216:I222)</f>
        <v>0</v>
      </c>
      <c r="J215" s="40">
        <f t="shared" si="271"/>
        <v>0</v>
      </c>
      <c r="K215" s="40">
        <f t="shared" si="271"/>
        <v>10</v>
      </c>
      <c r="L215" s="40">
        <f t="shared" si="271"/>
        <v>0</v>
      </c>
      <c r="M215" s="40">
        <f t="shared" si="271"/>
        <v>0</v>
      </c>
      <c r="N215" s="40">
        <f t="shared" si="271"/>
        <v>0</v>
      </c>
      <c r="O215" s="40">
        <f t="shared" ref="O215" si="272">SUM(O216:O222)</f>
        <v>0</v>
      </c>
      <c r="P215" s="35">
        <f t="shared" si="240"/>
        <v>0</v>
      </c>
      <c r="Q215" s="40">
        <f t="shared" ref="Q215:X215" si="273">SUM(Q216:Q222)</f>
        <v>0</v>
      </c>
      <c r="R215" s="40">
        <f t="shared" si="273"/>
        <v>0</v>
      </c>
      <c r="S215" s="35">
        <f t="shared" si="241"/>
        <v>452.5</v>
      </c>
      <c r="T215" s="76">
        <f t="shared" si="259"/>
        <v>452.5</v>
      </c>
      <c r="U215" s="40">
        <f t="shared" si="273"/>
        <v>384.3</v>
      </c>
      <c r="V215" s="78">
        <f t="shared" si="273"/>
        <v>53.2</v>
      </c>
      <c r="W215" s="40">
        <f t="shared" si="273"/>
        <v>5</v>
      </c>
      <c r="X215" s="40">
        <f t="shared" si="273"/>
        <v>10</v>
      </c>
      <c r="Y215" s="35">
        <f t="shared" si="242"/>
        <v>0</v>
      </c>
      <c r="Z215" s="40">
        <f t="shared" ref="Z215:AD215" si="274">SUM(Z216:Z222)</f>
        <v>0</v>
      </c>
      <c r="AA215" s="40">
        <f t="shared" si="274"/>
        <v>0</v>
      </c>
      <c r="AB215" s="35">
        <f t="shared" si="267"/>
        <v>0</v>
      </c>
      <c r="AC215" s="40">
        <f t="shared" si="274"/>
        <v>0</v>
      </c>
      <c r="AD215" s="40">
        <f t="shared" si="274"/>
        <v>0</v>
      </c>
      <c r="AE215" s="85" t="e">
        <f t="shared" si="268"/>
        <v>#REF!</v>
      </c>
      <c r="AF215" s="85">
        <f t="shared" si="269"/>
        <v>384.3</v>
      </c>
      <c r="AG215" s="85" t="e">
        <f>AD215+AA215+#REF!</f>
        <v>#REF!</v>
      </c>
      <c r="AH215" s="89">
        <f>SUM(AH216:AH222)</f>
        <v>0</v>
      </c>
    </row>
    <row r="216" ht="30" customHeight="1" spans="1:34">
      <c r="A216" s="36" t="s">
        <v>283</v>
      </c>
      <c r="B216" s="37" t="s">
        <v>284</v>
      </c>
      <c r="C216" s="38"/>
      <c r="D216" s="38"/>
      <c r="E216" s="37"/>
      <c r="F216" s="35">
        <f t="shared" ref="F216:F222" si="275">SUM(G216,H216,P216)</f>
        <v>89.98</v>
      </c>
      <c r="G216" s="35">
        <f t="shared" si="239"/>
        <v>79.98</v>
      </c>
      <c r="H216" s="35">
        <f t="shared" si="253"/>
        <v>10</v>
      </c>
      <c r="I216" s="35"/>
      <c r="J216" s="35"/>
      <c r="K216" s="35">
        <v>10</v>
      </c>
      <c r="L216" s="35"/>
      <c r="M216" s="35"/>
      <c r="N216" s="35"/>
      <c r="O216" s="35"/>
      <c r="P216" s="35">
        <f t="shared" si="240"/>
        <v>0</v>
      </c>
      <c r="Q216" s="35"/>
      <c r="R216" s="35"/>
      <c r="S216" s="35">
        <f t="shared" si="241"/>
        <v>89.98</v>
      </c>
      <c r="T216" s="76">
        <f t="shared" si="259"/>
        <v>89.98</v>
      </c>
      <c r="U216" s="35">
        <v>74.38</v>
      </c>
      <c r="V216" s="77">
        <v>5.6</v>
      </c>
      <c r="W216" s="46"/>
      <c r="X216" s="35">
        <v>10</v>
      </c>
      <c r="Y216" s="35">
        <f t="shared" si="242"/>
        <v>0</v>
      </c>
      <c r="Z216" s="35"/>
      <c r="AA216" s="35"/>
      <c r="AB216" s="35">
        <f t="shared" si="267"/>
        <v>0</v>
      </c>
      <c r="AC216" s="35"/>
      <c r="AD216" s="35"/>
      <c r="AE216" s="85" t="e">
        <f t="shared" si="268"/>
        <v>#REF!</v>
      </c>
      <c r="AF216" s="85">
        <f t="shared" si="269"/>
        <v>74.38</v>
      </c>
      <c r="AG216" s="85" t="e">
        <f>AD216+AA216+#REF!</f>
        <v>#REF!</v>
      </c>
      <c r="AH216" s="88"/>
    </row>
    <row r="217" ht="30" customHeight="1" spans="1:34">
      <c r="A217" s="36"/>
      <c r="B217" s="37" t="s">
        <v>285</v>
      </c>
      <c r="C217" s="38"/>
      <c r="D217" s="38"/>
      <c r="E217" s="37"/>
      <c r="F217" s="35">
        <f t="shared" si="275"/>
        <v>1</v>
      </c>
      <c r="G217" s="35">
        <f t="shared" si="239"/>
        <v>1</v>
      </c>
      <c r="H217" s="35">
        <f t="shared" si="253"/>
        <v>0</v>
      </c>
      <c r="I217" s="35"/>
      <c r="J217" s="35"/>
      <c r="K217" s="35"/>
      <c r="L217" s="35"/>
      <c r="M217" s="35"/>
      <c r="N217" s="35"/>
      <c r="O217" s="35"/>
      <c r="P217" s="35">
        <f t="shared" si="240"/>
        <v>0</v>
      </c>
      <c r="Q217" s="35"/>
      <c r="R217" s="35"/>
      <c r="S217" s="35">
        <f t="shared" si="241"/>
        <v>1</v>
      </c>
      <c r="T217" s="76">
        <f t="shared" si="259"/>
        <v>1</v>
      </c>
      <c r="U217" s="35"/>
      <c r="V217" s="79"/>
      <c r="W217" s="35">
        <v>1</v>
      </c>
      <c r="X217" s="35"/>
      <c r="Y217" s="35">
        <f t="shared" si="242"/>
        <v>0</v>
      </c>
      <c r="Z217" s="35"/>
      <c r="AA217" s="35"/>
      <c r="AB217" s="35">
        <f t="shared" si="267"/>
        <v>0</v>
      </c>
      <c r="AC217" s="35"/>
      <c r="AD217" s="35"/>
      <c r="AE217" s="85" t="e">
        <f t="shared" si="268"/>
        <v>#REF!</v>
      </c>
      <c r="AF217" s="85">
        <f t="shared" si="269"/>
        <v>0</v>
      </c>
      <c r="AG217" s="85" t="e">
        <f>AD217+AA217+#REF!</f>
        <v>#REF!</v>
      </c>
      <c r="AH217" s="88"/>
    </row>
    <row r="218" ht="30" customHeight="1" spans="1:34">
      <c r="A218" s="36"/>
      <c r="B218" s="37" t="s">
        <v>286</v>
      </c>
      <c r="C218" s="38"/>
      <c r="D218" s="38"/>
      <c r="E218" s="37"/>
      <c r="F218" s="35">
        <f t="shared" si="275"/>
        <v>0</v>
      </c>
      <c r="G218" s="35">
        <f t="shared" si="239"/>
        <v>0</v>
      </c>
      <c r="H218" s="35">
        <f t="shared" si="253"/>
        <v>0</v>
      </c>
      <c r="I218" s="35"/>
      <c r="J218" s="35"/>
      <c r="K218" s="35"/>
      <c r="L218" s="35"/>
      <c r="M218" s="35"/>
      <c r="N218" s="35"/>
      <c r="O218" s="35"/>
      <c r="P218" s="35">
        <f t="shared" si="240"/>
        <v>0</v>
      </c>
      <c r="Q218" s="35"/>
      <c r="R218" s="35"/>
      <c r="S218" s="35">
        <f t="shared" si="241"/>
        <v>0</v>
      </c>
      <c r="T218" s="76">
        <f t="shared" si="259"/>
        <v>0</v>
      </c>
      <c r="U218" s="35"/>
      <c r="V218" s="77"/>
      <c r="W218" s="46">
        <v>0</v>
      </c>
      <c r="X218" s="35"/>
      <c r="Y218" s="35">
        <f t="shared" si="242"/>
        <v>0</v>
      </c>
      <c r="Z218" s="35"/>
      <c r="AA218" s="35"/>
      <c r="AB218" s="35">
        <f t="shared" si="267"/>
        <v>0</v>
      </c>
      <c r="AC218" s="35"/>
      <c r="AD218" s="35"/>
      <c r="AE218" s="85" t="e">
        <f t="shared" si="268"/>
        <v>#REF!</v>
      </c>
      <c r="AF218" s="85">
        <f t="shared" si="269"/>
        <v>0</v>
      </c>
      <c r="AG218" s="85" t="e">
        <f>AD218+AA218+#REF!</f>
        <v>#REF!</v>
      </c>
      <c r="AH218" s="88"/>
    </row>
    <row r="219" ht="30" customHeight="1" spans="1:34">
      <c r="A219" s="36" t="s">
        <v>287</v>
      </c>
      <c r="B219" s="37" t="s">
        <v>288</v>
      </c>
      <c r="C219" s="38"/>
      <c r="D219" s="38"/>
      <c r="E219" s="37"/>
      <c r="F219" s="35">
        <f t="shared" si="275"/>
        <v>174.75</v>
      </c>
      <c r="G219" s="35">
        <f t="shared" si="239"/>
        <v>174.75</v>
      </c>
      <c r="H219" s="35">
        <f t="shared" si="253"/>
        <v>0</v>
      </c>
      <c r="I219" s="35"/>
      <c r="J219" s="35"/>
      <c r="K219" s="35"/>
      <c r="L219" s="35"/>
      <c r="M219" s="35"/>
      <c r="N219" s="35"/>
      <c r="O219" s="35"/>
      <c r="P219" s="35">
        <f t="shared" si="240"/>
        <v>0</v>
      </c>
      <c r="Q219" s="35"/>
      <c r="R219" s="35"/>
      <c r="S219" s="35">
        <f t="shared" si="241"/>
        <v>174.75</v>
      </c>
      <c r="T219" s="76">
        <f t="shared" si="259"/>
        <v>174.75</v>
      </c>
      <c r="U219" s="35">
        <v>151.15</v>
      </c>
      <c r="V219" s="79">
        <v>19.6</v>
      </c>
      <c r="W219" s="35">
        <v>4</v>
      </c>
      <c r="X219" s="35"/>
      <c r="Y219" s="35">
        <f t="shared" si="242"/>
        <v>0</v>
      </c>
      <c r="Z219" s="35"/>
      <c r="AA219" s="35"/>
      <c r="AB219" s="35">
        <f t="shared" si="267"/>
        <v>0</v>
      </c>
      <c r="AC219" s="35"/>
      <c r="AD219" s="35"/>
      <c r="AE219" s="85" t="e">
        <f t="shared" si="268"/>
        <v>#REF!</v>
      </c>
      <c r="AF219" s="85">
        <f t="shared" si="269"/>
        <v>151.15</v>
      </c>
      <c r="AG219" s="85" t="e">
        <f>AD219+AA219+#REF!</f>
        <v>#REF!</v>
      </c>
      <c r="AH219" s="88"/>
    </row>
    <row r="220" ht="30" customHeight="1" spans="1:34">
      <c r="A220" s="36"/>
      <c r="B220" s="37" t="s">
        <v>289</v>
      </c>
      <c r="C220" s="38"/>
      <c r="D220" s="38"/>
      <c r="E220" s="37"/>
      <c r="F220" s="35">
        <f t="shared" si="275"/>
        <v>16.52</v>
      </c>
      <c r="G220" s="35">
        <f t="shared" si="239"/>
        <v>16.52</v>
      </c>
      <c r="H220" s="35">
        <f t="shared" si="253"/>
        <v>0</v>
      </c>
      <c r="I220" s="35"/>
      <c r="J220" s="35"/>
      <c r="K220" s="35"/>
      <c r="L220" s="35"/>
      <c r="M220" s="35"/>
      <c r="N220" s="35"/>
      <c r="O220" s="35"/>
      <c r="P220" s="35">
        <f t="shared" si="240"/>
        <v>0</v>
      </c>
      <c r="Q220" s="35"/>
      <c r="R220" s="35"/>
      <c r="S220" s="35">
        <f t="shared" si="241"/>
        <v>16.52</v>
      </c>
      <c r="T220" s="76">
        <f t="shared" si="259"/>
        <v>16.52</v>
      </c>
      <c r="U220" s="35">
        <v>6.02</v>
      </c>
      <c r="V220" s="123">
        <v>10.5</v>
      </c>
      <c r="W220" s="35"/>
      <c r="X220" s="35"/>
      <c r="Y220" s="35">
        <f t="shared" si="242"/>
        <v>0</v>
      </c>
      <c r="Z220" s="35"/>
      <c r="AA220" s="35"/>
      <c r="AB220" s="35">
        <f t="shared" si="267"/>
        <v>0</v>
      </c>
      <c r="AC220" s="35"/>
      <c r="AD220" s="35"/>
      <c r="AE220" s="85"/>
      <c r="AF220" s="85"/>
      <c r="AG220" s="85"/>
      <c r="AH220" s="88"/>
    </row>
    <row r="221" ht="30" customHeight="1" spans="1:34">
      <c r="A221" s="36"/>
      <c r="B221" s="37" t="s">
        <v>290</v>
      </c>
      <c r="C221" s="38"/>
      <c r="D221" s="38"/>
      <c r="E221" s="37"/>
      <c r="F221" s="35">
        <f t="shared" si="275"/>
        <v>3.5</v>
      </c>
      <c r="G221" s="35">
        <f t="shared" si="239"/>
        <v>3.5</v>
      </c>
      <c r="H221" s="35">
        <f t="shared" si="253"/>
        <v>0</v>
      </c>
      <c r="I221" s="35"/>
      <c r="J221" s="35"/>
      <c r="K221" s="35"/>
      <c r="L221" s="35"/>
      <c r="M221" s="35"/>
      <c r="N221" s="35"/>
      <c r="O221" s="35"/>
      <c r="P221" s="35">
        <f t="shared" si="240"/>
        <v>0</v>
      </c>
      <c r="Q221" s="35"/>
      <c r="R221" s="35"/>
      <c r="S221" s="35">
        <f t="shared" si="241"/>
        <v>3.5</v>
      </c>
      <c r="T221" s="76">
        <f t="shared" si="259"/>
        <v>3.5</v>
      </c>
      <c r="U221" s="35"/>
      <c r="V221" s="123">
        <v>3.5</v>
      </c>
      <c r="W221" s="35"/>
      <c r="X221" s="35"/>
      <c r="Y221" s="35">
        <f t="shared" si="242"/>
        <v>0</v>
      </c>
      <c r="Z221" s="35"/>
      <c r="AA221" s="35"/>
      <c r="AB221" s="35">
        <f t="shared" si="267"/>
        <v>0</v>
      </c>
      <c r="AC221" s="35"/>
      <c r="AD221" s="35"/>
      <c r="AE221" s="85"/>
      <c r="AF221" s="85"/>
      <c r="AG221" s="85"/>
      <c r="AH221" s="88"/>
    </row>
    <row r="222" ht="30" customHeight="1" spans="1:34">
      <c r="A222" s="36"/>
      <c r="B222" s="37" t="s">
        <v>291</v>
      </c>
      <c r="C222" s="38"/>
      <c r="D222" s="38"/>
      <c r="E222" s="37"/>
      <c r="F222" s="35">
        <f t="shared" si="275"/>
        <v>166.75</v>
      </c>
      <c r="G222" s="35">
        <f t="shared" si="239"/>
        <v>166.75</v>
      </c>
      <c r="H222" s="35">
        <f t="shared" si="253"/>
        <v>0</v>
      </c>
      <c r="I222" s="35"/>
      <c r="J222" s="35"/>
      <c r="K222" s="35"/>
      <c r="L222" s="35"/>
      <c r="M222" s="35"/>
      <c r="N222" s="35"/>
      <c r="O222" s="35"/>
      <c r="P222" s="35">
        <f t="shared" si="240"/>
        <v>0</v>
      </c>
      <c r="Q222" s="35"/>
      <c r="R222" s="35"/>
      <c r="S222" s="35">
        <f t="shared" si="241"/>
        <v>166.75</v>
      </c>
      <c r="T222" s="76">
        <f t="shared" si="259"/>
        <v>166.75</v>
      </c>
      <c r="U222" s="35">
        <v>152.75</v>
      </c>
      <c r="V222" s="123">
        <v>14</v>
      </c>
      <c r="W222" s="35"/>
      <c r="X222" s="35"/>
      <c r="Y222" s="35">
        <f t="shared" si="242"/>
        <v>0</v>
      </c>
      <c r="Z222" s="35"/>
      <c r="AA222" s="35"/>
      <c r="AB222" s="35">
        <f t="shared" si="267"/>
        <v>0</v>
      </c>
      <c r="AC222" s="35"/>
      <c r="AD222" s="35"/>
      <c r="AE222" s="85" t="e">
        <f t="shared" ref="AE222:AE231" si="276">AF222+AG222</f>
        <v>#REF!</v>
      </c>
      <c r="AF222" s="85">
        <f t="shared" ref="AF222:AF230" si="277">AC222+U222</f>
        <v>152.75</v>
      </c>
      <c r="AG222" s="85" t="e">
        <f>AD222+AA222+#REF!</f>
        <v>#REF!</v>
      </c>
      <c r="AH222" s="88"/>
    </row>
    <row r="223" ht="30" customHeight="1" spans="1:34">
      <c r="A223" s="91" t="s">
        <v>292</v>
      </c>
      <c r="B223" s="37"/>
      <c r="C223" s="38">
        <f t="shared" ref="C223:F223" si="278">SUM(C224,C228)</f>
        <v>0</v>
      </c>
      <c r="D223" s="38">
        <f t="shared" si="278"/>
        <v>0</v>
      </c>
      <c r="E223" s="37">
        <f t="shared" si="278"/>
        <v>0</v>
      </c>
      <c r="F223" s="40">
        <f t="shared" si="278"/>
        <v>1213.32</v>
      </c>
      <c r="G223" s="35">
        <f t="shared" si="239"/>
        <v>767.32</v>
      </c>
      <c r="H223" s="35">
        <f t="shared" si="253"/>
        <v>296</v>
      </c>
      <c r="I223" s="40">
        <f t="shared" ref="I223:N223" si="279">SUM(I224,I228)</f>
        <v>58</v>
      </c>
      <c r="J223" s="40">
        <f t="shared" si="279"/>
        <v>0</v>
      </c>
      <c r="K223" s="40">
        <f t="shared" si="279"/>
        <v>158</v>
      </c>
      <c r="L223" s="40">
        <f t="shared" si="279"/>
        <v>68</v>
      </c>
      <c r="M223" s="40">
        <f t="shared" si="279"/>
        <v>0</v>
      </c>
      <c r="N223" s="40">
        <f t="shared" si="279"/>
        <v>0</v>
      </c>
      <c r="O223" s="40">
        <f t="shared" ref="O223" si="280">SUM(O224,O228)</f>
        <v>12</v>
      </c>
      <c r="P223" s="35">
        <f t="shared" si="240"/>
        <v>150</v>
      </c>
      <c r="Q223" s="40">
        <f t="shared" ref="Q223:X223" si="281">SUM(Q224,Q228)</f>
        <v>100</v>
      </c>
      <c r="R223" s="40">
        <f t="shared" si="281"/>
        <v>50</v>
      </c>
      <c r="S223" s="35">
        <f t="shared" si="241"/>
        <v>1213.32</v>
      </c>
      <c r="T223" s="76">
        <f t="shared" si="259"/>
        <v>921.32</v>
      </c>
      <c r="U223" s="40">
        <f t="shared" si="281"/>
        <v>721.6</v>
      </c>
      <c r="V223" s="78">
        <f t="shared" si="281"/>
        <v>23.5</v>
      </c>
      <c r="W223" s="40">
        <f t="shared" si="281"/>
        <v>22.22</v>
      </c>
      <c r="X223" s="40">
        <f t="shared" si="281"/>
        <v>154</v>
      </c>
      <c r="Y223" s="35">
        <f t="shared" si="242"/>
        <v>142</v>
      </c>
      <c r="Z223" s="40">
        <f t="shared" ref="Z223:AD223" si="282">SUM(Z224,Z228)</f>
        <v>0</v>
      </c>
      <c r="AA223" s="40">
        <f t="shared" si="282"/>
        <v>142</v>
      </c>
      <c r="AB223" s="35">
        <f t="shared" si="267"/>
        <v>150</v>
      </c>
      <c r="AC223" s="40">
        <f t="shared" si="282"/>
        <v>70</v>
      </c>
      <c r="AD223" s="40">
        <f t="shared" si="282"/>
        <v>80</v>
      </c>
      <c r="AE223" s="85" t="e">
        <f t="shared" si="276"/>
        <v>#REF!</v>
      </c>
      <c r="AF223" s="85">
        <f t="shared" si="277"/>
        <v>791.6</v>
      </c>
      <c r="AG223" s="85" t="e">
        <f>AD223+AA223+#REF!</f>
        <v>#REF!</v>
      </c>
      <c r="AH223" s="89">
        <f>SUM(AH224,AH228)</f>
        <v>0</v>
      </c>
    </row>
    <row r="224" ht="30" customHeight="1" spans="1:34">
      <c r="A224" s="36" t="s">
        <v>293</v>
      </c>
      <c r="B224" s="37" t="s">
        <v>28</v>
      </c>
      <c r="C224" s="38">
        <f>SUM(C225:C227)</f>
        <v>0</v>
      </c>
      <c r="D224" s="38">
        <f>SUM(D225:D227)</f>
        <v>0</v>
      </c>
      <c r="E224" s="37">
        <f>SUM(E225:E227)</f>
        <v>0</v>
      </c>
      <c r="F224" s="35">
        <f t="shared" ref="F224:F228" si="283">SUM(G224,H224,P224)</f>
        <v>1157.29</v>
      </c>
      <c r="G224" s="35">
        <f t="shared" si="239"/>
        <v>717.29</v>
      </c>
      <c r="H224" s="35">
        <f t="shared" si="253"/>
        <v>290</v>
      </c>
      <c r="I224" s="40">
        <f t="shared" ref="I224:N224" si="284">SUM(I225:I227)</f>
        <v>58</v>
      </c>
      <c r="J224" s="40">
        <f t="shared" si="284"/>
        <v>0</v>
      </c>
      <c r="K224" s="40">
        <f t="shared" si="284"/>
        <v>152</v>
      </c>
      <c r="L224" s="40">
        <f t="shared" si="284"/>
        <v>68</v>
      </c>
      <c r="M224" s="40">
        <f t="shared" si="284"/>
        <v>0</v>
      </c>
      <c r="N224" s="40">
        <f t="shared" si="284"/>
        <v>0</v>
      </c>
      <c r="O224" s="40">
        <f t="shared" ref="O224" si="285">SUM(O225:O227)</f>
        <v>12</v>
      </c>
      <c r="P224" s="35">
        <f t="shared" si="240"/>
        <v>150</v>
      </c>
      <c r="Q224" s="40">
        <f t="shared" ref="Q224:X224" si="286">SUM(Q225:Q227)</f>
        <v>100</v>
      </c>
      <c r="R224" s="40">
        <f t="shared" si="286"/>
        <v>50</v>
      </c>
      <c r="S224" s="35">
        <f t="shared" ref="S224:S231" si="287">T224+Y224+AB224</f>
        <v>1157.29</v>
      </c>
      <c r="T224" s="76">
        <f t="shared" si="259"/>
        <v>865.29</v>
      </c>
      <c r="U224" s="40">
        <f t="shared" si="286"/>
        <v>689.47</v>
      </c>
      <c r="V224" s="78">
        <f t="shared" si="286"/>
        <v>22.6</v>
      </c>
      <c r="W224" s="40">
        <f t="shared" si="286"/>
        <v>5.22</v>
      </c>
      <c r="X224" s="40">
        <f t="shared" si="286"/>
        <v>148</v>
      </c>
      <c r="Y224" s="35">
        <f t="shared" si="242"/>
        <v>142</v>
      </c>
      <c r="Z224" s="40">
        <f t="shared" ref="Z224:AD224" si="288">SUM(Z225:Z227)</f>
        <v>0</v>
      </c>
      <c r="AA224" s="40">
        <f t="shared" si="288"/>
        <v>142</v>
      </c>
      <c r="AB224" s="35">
        <f t="shared" si="267"/>
        <v>150</v>
      </c>
      <c r="AC224" s="40">
        <f t="shared" si="288"/>
        <v>70</v>
      </c>
      <c r="AD224" s="40">
        <f t="shared" si="288"/>
        <v>80</v>
      </c>
      <c r="AE224" s="85" t="e">
        <f t="shared" si="276"/>
        <v>#REF!</v>
      </c>
      <c r="AF224" s="85">
        <f t="shared" si="277"/>
        <v>759.47</v>
      </c>
      <c r="AG224" s="85" t="e">
        <f>AD224+AA224+#REF!</f>
        <v>#REF!</v>
      </c>
      <c r="AH224" s="89">
        <f>SUM(AH225:AH227)</f>
        <v>0</v>
      </c>
    </row>
    <row r="225" ht="30" customHeight="1" spans="1:34">
      <c r="A225" s="92"/>
      <c r="B225" s="37" t="s">
        <v>294</v>
      </c>
      <c r="C225" s="38"/>
      <c r="D225" s="38"/>
      <c r="E225" s="37"/>
      <c r="F225" s="35">
        <f t="shared" si="283"/>
        <v>780.62</v>
      </c>
      <c r="G225" s="35">
        <f t="shared" si="239"/>
        <v>505.62</v>
      </c>
      <c r="H225" s="35">
        <f t="shared" si="253"/>
        <v>125</v>
      </c>
      <c r="I225" s="35">
        <v>55</v>
      </c>
      <c r="J225" s="35"/>
      <c r="K225" s="35">
        <v>2</v>
      </c>
      <c r="L225" s="35">
        <v>68</v>
      </c>
      <c r="M225" s="35"/>
      <c r="N225" s="35"/>
      <c r="O225" s="35"/>
      <c r="P225" s="35">
        <f t="shared" si="240"/>
        <v>150</v>
      </c>
      <c r="Q225" s="35">
        <v>100</v>
      </c>
      <c r="R225" s="35">
        <v>50</v>
      </c>
      <c r="S225" s="35">
        <f t="shared" si="287"/>
        <v>780.62</v>
      </c>
      <c r="T225" s="76">
        <f t="shared" si="259"/>
        <v>565.62</v>
      </c>
      <c r="U225" s="35">
        <v>486.8</v>
      </c>
      <c r="V225" s="123">
        <v>13.6</v>
      </c>
      <c r="W225" s="136">
        <v>5.22</v>
      </c>
      <c r="X225" s="35">
        <v>60</v>
      </c>
      <c r="Y225" s="35">
        <f t="shared" si="242"/>
        <v>65</v>
      </c>
      <c r="Z225" s="35"/>
      <c r="AA225" s="35">
        <v>65</v>
      </c>
      <c r="AB225" s="35">
        <f t="shared" si="267"/>
        <v>150</v>
      </c>
      <c r="AC225" s="35">
        <v>70</v>
      </c>
      <c r="AD225" s="35">
        <v>80</v>
      </c>
      <c r="AE225" s="85" t="e">
        <f t="shared" si="276"/>
        <v>#REF!</v>
      </c>
      <c r="AF225" s="85">
        <f t="shared" si="277"/>
        <v>556.8</v>
      </c>
      <c r="AG225" s="85" t="e">
        <f>AD225+AA225+#REF!</f>
        <v>#REF!</v>
      </c>
      <c r="AH225" s="88"/>
    </row>
    <row r="226" ht="30" customHeight="1" spans="1:34">
      <c r="A226" s="36"/>
      <c r="B226" s="37" t="s">
        <v>295</v>
      </c>
      <c r="C226" s="38"/>
      <c r="D226" s="38"/>
      <c r="E226" s="37"/>
      <c r="F226" s="35">
        <f t="shared" si="283"/>
        <v>153</v>
      </c>
      <c r="G226" s="35">
        <f t="shared" si="239"/>
        <v>0</v>
      </c>
      <c r="H226" s="35">
        <f t="shared" si="253"/>
        <v>153</v>
      </c>
      <c r="I226" s="35">
        <v>3</v>
      </c>
      <c r="J226" s="35"/>
      <c r="K226" s="35">
        <v>150</v>
      </c>
      <c r="L226" s="35"/>
      <c r="M226" s="35"/>
      <c r="N226" s="35"/>
      <c r="O226" s="35"/>
      <c r="P226" s="35">
        <f t="shared" si="240"/>
        <v>0</v>
      </c>
      <c r="Q226" s="35"/>
      <c r="R226" s="35"/>
      <c r="S226" s="35">
        <f t="shared" si="287"/>
        <v>153</v>
      </c>
      <c r="T226" s="76">
        <f t="shared" si="259"/>
        <v>76</v>
      </c>
      <c r="U226" s="35"/>
      <c r="V226" s="123"/>
      <c r="W226" s="75"/>
      <c r="X226" s="35">
        <v>76</v>
      </c>
      <c r="Y226" s="35">
        <f t="shared" si="242"/>
        <v>77</v>
      </c>
      <c r="Z226" s="35"/>
      <c r="AA226" s="35">
        <v>77</v>
      </c>
      <c r="AB226" s="35">
        <f t="shared" si="267"/>
        <v>0</v>
      </c>
      <c r="AC226" s="35"/>
      <c r="AD226" s="35"/>
      <c r="AE226" s="85" t="e">
        <f t="shared" si="276"/>
        <v>#REF!</v>
      </c>
      <c r="AF226" s="85">
        <f t="shared" si="277"/>
        <v>0</v>
      </c>
      <c r="AG226" s="85" t="e">
        <f>AD226+AA226+#REF!</f>
        <v>#REF!</v>
      </c>
      <c r="AH226" s="88"/>
    </row>
    <row r="227" s="1" customFormat="1" ht="30" customHeight="1" spans="1:34">
      <c r="A227" s="43"/>
      <c r="B227" s="44" t="s">
        <v>296</v>
      </c>
      <c r="C227" s="130"/>
      <c r="D227" s="45"/>
      <c r="E227" s="44"/>
      <c r="F227" s="46">
        <f t="shared" si="283"/>
        <v>223.67</v>
      </c>
      <c r="G227" s="46">
        <f t="shared" si="239"/>
        <v>211.67</v>
      </c>
      <c r="H227" s="35">
        <f t="shared" si="253"/>
        <v>12</v>
      </c>
      <c r="I227" s="46"/>
      <c r="J227" s="46"/>
      <c r="K227" s="46"/>
      <c r="L227" s="46"/>
      <c r="M227" s="46"/>
      <c r="N227" s="46"/>
      <c r="O227" s="46">
        <v>12</v>
      </c>
      <c r="P227" s="46">
        <f t="shared" si="240"/>
        <v>0</v>
      </c>
      <c r="Q227" s="46"/>
      <c r="R227" s="46"/>
      <c r="S227" s="46">
        <f t="shared" si="287"/>
        <v>223.67</v>
      </c>
      <c r="T227" s="80">
        <f t="shared" si="259"/>
        <v>223.67</v>
      </c>
      <c r="U227" s="46">
        <v>202.67</v>
      </c>
      <c r="V227" s="121">
        <v>9</v>
      </c>
      <c r="W227" s="136"/>
      <c r="X227" s="46">
        <v>12</v>
      </c>
      <c r="Y227" s="46">
        <f t="shared" si="242"/>
        <v>0</v>
      </c>
      <c r="Z227" s="46"/>
      <c r="AA227" s="46"/>
      <c r="AB227" s="46">
        <f t="shared" si="267"/>
        <v>0</v>
      </c>
      <c r="AC227" s="46"/>
      <c r="AD227" s="46"/>
      <c r="AE227" s="86" t="e">
        <f t="shared" si="276"/>
        <v>#REF!</v>
      </c>
      <c r="AF227" s="86">
        <f t="shared" si="277"/>
        <v>202.67</v>
      </c>
      <c r="AG227" s="86" t="e">
        <f>AD227+AA227+#REF!</f>
        <v>#REF!</v>
      </c>
      <c r="AH227" s="90"/>
    </row>
    <row r="228" ht="30" customHeight="1" spans="1:34">
      <c r="A228" s="36" t="s">
        <v>297</v>
      </c>
      <c r="B228" s="37" t="s">
        <v>298</v>
      </c>
      <c r="C228" s="42"/>
      <c r="D228" s="38"/>
      <c r="E228" s="37"/>
      <c r="F228" s="35">
        <f t="shared" si="283"/>
        <v>56.03</v>
      </c>
      <c r="G228" s="35">
        <f t="shared" si="239"/>
        <v>50.03</v>
      </c>
      <c r="H228" s="35">
        <f t="shared" si="253"/>
        <v>6</v>
      </c>
      <c r="I228" s="35"/>
      <c r="J228" s="35"/>
      <c r="K228" s="35">
        <v>6</v>
      </c>
      <c r="L228" s="35"/>
      <c r="M228" s="35"/>
      <c r="N228" s="35"/>
      <c r="O228" s="35"/>
      <c r="P228" s="35">
        <f t="shared" si="240"/>
        <v>0</v>
      </c>
      <c r="Q228" s="35"/>
      <c r="R228" s="35"/>
      <c r="S228" s="35">
        <f t="shared" si="287"/>
        <v>56.03</v>
      </c>
      <c r="T228" s="76">
        <f t="shared" si="259"/>
        <v>56.03</v>
      </c>
      <c r="U228" s="35">
        <v>32.13</v>
      </c>
      <c r="V228" s="79">
        <v>0.9</v>
      </c>
      <c r="W228" s="35">
        <v>17</v>
      </c>
      <c r="X228" s="35">
        <v>6</v>
      </c>
      <c r="Y228" s="35">
        <f t="shared" si="242"/>
        <v>0</v>
      </c>
      <c r="Z228" s="35"/>
      <c r="AA228" s="35"/>
      <c r="AB228" s="35">
        <f t="shared" si="267"/>
        <v>0</v>
      </c>
      <c r="AC228" s="35"/>
      <c r="AD228" s="35"/>
      <c r="AE228" s="85" t="e">
        <f t="shared" si="276"/>
        <v>#REF!</v>
      </c>
      <c r="AF228" s="85">
        <f t="shared" si="277"/>
        <v>32.13</v>
      </c>
      <c r="AG228" s="85" t="e">
        <f>AD228+AA228+#REF!</f>
        <v>#REF!</v>
      </c>
      <c r="AH228" s="88"/>
    </row>
    <row r="229" ht="30" customHeight="1" spans="1:34">
      <c r="A229" s="91" t="s">
        <v>299</v>
      </c>
      <c r="B229" s="37"/>
      <c r="C229" s="38">
        <f t="shared" ref="C229:F229" si="289">C230</f>
        <v>0</v>
      </c>
      <c r="D229" s="38">
        <f t="shared" si="289"/>
        <v>0</v>
      </c>
      <c r="E229" s="37">
        <f t="shared" si="289"/>
        <v>0</v>
      </c>
      <c r="F229" s="40">
        <f t="shared" si="289"/>
        <v>153.83</v>
      </c>
      <c r="G229" s="35">
        <f t="shared" si="239"/>
        <v>148.83</v>
      </c>
      <c r="H229" s="35">
        <f t="shared" si="253"/>
        <v>5</v>
      </c>
      <c r="I229" s="40">
        <f t="shared" ref="I229:O229" si="290">I230</f>
        <v>0</v>
      </c>
      <c r="J229" s="40">
        <f t="shared" si="290"/>
        <v>0</v>
      </c>
      <c r="K229" s="40">
        <f t="shared" si="290"/>
        <v>5</v>
      </c>
      <c r="L229" s="40">
        <f t="shared" si="290"/>
        <v>0</v>
      </c>
      <c r="M229" s="40">
        <f t="shared" si="290"/>
        <v>0</v>
      </c>
      <c r="N229" s="40">
        <f t="shared" si="290"/>
        <v>0</v>
      </c>
      <c r="O229" s="40">
        <f t="shared" si="290"/>
        <v>0</v>
      </c>
      <c r="P229" s="35">
        <f t="shared" si="240"/>
        <v>0</v>
      </c>
      <c r="Q229" s="40">
        <f t="shared" ref="Q229:X229" si="291">Q230</f>
        <v>0</v>
      </c>
      <c r="R229" s="40">
        <f t="shared" si="291"/>
        <v>0</v>
      </c>
      <c r="S229" s="35">
        <f t="shared" si="287"/>
        <v>153.83</v>
      </c>
      <c r="T229" s="76">
        <f t="shared" si="259"/>
        <v>153.83</v>
      </c>
      <c r="U229" s="40">
        <f t="shared" si="291"/>
        <v>90.83</v>
      </c>
      <c r="V229" s="78">
        <f t="shared" si="291"/>
        <v>5</v>
      </c>
      <c r="W229" s="40">
        <f t="shared" si="291"/>
        <v>53</v>
      </c>
      <c r="X229" s="40">
        <f t="shared" si="291"/>
        <v>5</v>
      </c>
      <c r="Y229" s="35">
        <f t="shared" si="242"/>
        <v>0</v>
      </c>
      <c r="Z229" s="40">
        <f t="shared" ref="Z229:AD229" si="292">Z230</f>
        <v>0</v>
      </c>
      <c r="AA229" s="40">
        <f t="shared" si="292"/>
        <v>0</v>
      </c>
      <c r="AB229" s="35">
        <f t="shared" si="267"/>
        <v>0</v>
      </c>
      <c r="AC229" s="40">
        <f t="shared" si="292"/>
        <v>0</v>
      </c>
      <c r="AD229" s="40">
        <f t="shared" si="292"/>
        <v>0</v>
      </c>
      <c r="AE229" s="85" t="e">
        <f t="shared" si="276"/>
        <v>#REF!</v>
      </c>
      <c r="AF229" s="85">
        <f t="shared" si="277"/>
        <v>90.83</v>
      </c>
      <c r="AG229" s="85" t="e">
        <f>AD229+AA229+#REF!</f>
        <v>#REF!</v>
      </c>
      <c r="AH229" s="89">
        <f>AH230</f>
        <v>0</v>
      </c>
    </row>
    <row r="230" ht="30" customHeight="1" spans="1:34">
      <c r="A230" s="36" t="s">
        <v>300</v>
      </c>
      <c r="B230" s="37" t="s">
        <v>301</v>
      </c>
      <c r="C230" s="42"/>
      <c r="D230" s="42"/>
      <c r="E230" s="37"/>
      <c r="F230" s="35">
        <f>SUM(G230,H230,P230)</f>
        <v>153.83</v>
      </c>
      <c r="G230" s="35">
        <f t="shared" si="239"/>
        <v>148.83</v>
      </c>
      <c r="H230" s="35">
        <f t="shared" si="253"/>
        <v>5</v>
      </c>
      <c r="I230" s="35"/>
      <c r="J230" s="35"/>
      <c r="K230" s="35">
        <v>5</v>
      </c>
      <c r="L230" s="35"/>
      <c r="M230" s="35"/>
      <c r="N230" s="35"/>
      <c r="O230" s="35"/>
      <c r="P230" s="35">
        <f t="shared" si="240"/>
        <v>0</v>
      </c>
      <c r="Q230" s="35"/>
      <c r="R230" s="35"/>
      <c r="S230" s="35">
        <f t="shared" si="287"/>
        <v>153.83</v>
      </c>
      <c r="T230" s="76">
        <f t="shared" si="259"/>
        <v>153.83</v>
      </c>
      <c r="U230" s="35">
        <v>90.83</v>
      </c>
      <c r="V230" s="123">
        <v>5</v>
      </c>
      <c r="W230" s="75">
        <v>53</v>
      </c>
      <c r="X230" s="35">
        <v>5</v>
      </c>
      <c r="Y230" s="35">
        <f t="shared" si="242"/>
        <v>0</v>
      </c>
      <c r="Z230" s="35"/>
      <c r="AA230" s="35"/>
      <c r="AB230" s="35">
        <f t="shared" si="267"/>
        <v>0</v>
      </c>
      <c r="AC230" s="35"/>
      <c r="AD230" s="35"/>
      <c r="AE230" s="85" t="e">
        <f t="shared" si="276"/>
        <v>#REF!</v>
      </c>
      <c r="AF230" s="85">
        <f t="shared" si="277"/>
        <v>90.83</v>
      </c>
      <c r="AG230" s="85" t="e">
        <f>AD230+AA230+#REF!</f>
        <v>#REF!</v>
      </c>
      <c r="AH230" s="88"/>
    </row>
    <row r="231" ht="30" customHeight="1" spans="1:34">
      <c r="A231" s="55" t="s">
        <v>302</v>
      </c>
      <c r="B231" s="32"/>
      <c r="C231" s="33">
        <f t="shared" ref="C231:G231" si="293">SUM(C9,C65,C78,C117,C121,C132,C145,C159,C161,C170,C208,C213,C215,C223,C229)</f>
        <v>0</v>
      </c>
      <c r="D231" s="33">
        <f t="shared" si="293"/>
        <v>0</v>
      </c>
      <c r="E231" s="34">
        <f t="shared" si="293"/>
        <v>0</v>
      </c>
      <c r="F231" s="35">
        <f t="shared" si="293"/>
        <v>44354.22</v>
      </c>
      <c r="G231" s="35">
        <f t="shared" si="293"/>
        <v>41661.97</v>
      </c>
      <c r="H231" s="35">
        <f t="shared" si="253"/>
        <v>1615.35</v>
      </c>
      <c r="I231" s="35">
        <f t="shared" ref="I231:O231" si="294">SUM(I9,I65,I78,I117,I121,I132,I145,I159,I161,I170,I208,I213,I215,I223,I229)</f>
        <v>168.6</v>
      </c>
      <c r="J231" s="35">
        <f t="shared" si="294"/>
        <v>147</v>
      </c>
      <c r="K231" s="35">
        <f t="shared" si="294"/>
        <v>618.75</v>
      </c>
      <c r="L231" s="35">
        <f t="shared" si="294"/>
        <v>570</v>
      </c>
      <c r="M231" s="35">
        <f t="shared" si="294"/>
        <v>0</v>
      </c>
      <c r="N231" s="35">
        <f t="shared" si="294"/>
        <v>32</v>
      </c>
      <c r="O231" s="35">
        <f t="shared" si="294"/>
        <v>79</v>
      </c>
      <c r="P231" s="35">
        <f t="shared" si="240"/>
        <v>1076.9</v>
      </c>
      <c r="Q231" s="35">
        <f t="shared" ref="Q231:X231" si="295">SUM(Q9,Q65,Q78,Q117,Q121,Q132,Q145,Q159,Q161,Q170,Q208,Q213,Q215,Q223,Q229)</f>
        <v>527</v>
      </c>
      <c r="R231" s="35">
        <f t="shared" si="295"/>
        <v>549.9</v>
      </c>
      <c r="S231" s="35">
        <f t="shared" si="287"/>
        <v>44354.22</v>
      </c>
      <c r="T231" s="76">
        <f t="shared" si="259"/>
        <v>41935.78</v>
      </c>
      <c r="U231" s="35">
        <f t="shared" si="295"/>
        <v>33358.49</v>
      </c>
      <c r="V231" s="79">
        <f t="shared" si="295"/>
        <v>2659.37</v>
      </c>
      <c r="W231" s="35">
        <f t="shared" si="295"/>
        <v>5032.67</v>
      </c>
      <c r="X231" s="35">
        <f t="shared" si="295"/>
        <v>885.25</v>
      </c>
      <c r="Y231" s="35">
        <f t="shared" si="242"/>
        <v>1341.54</v>
      </c>
      <c r="Z231" s="35">
        <f t="shared" ref="Z231:AD231" si="296">SUM(Z9,Z65,Z78,Z117,Z121,Z132,Z145,Z159,Z161,Z170,Z208,Z213,Z215,Z223,Z229)</f>
        <v>611.44</v>
      </c>
      <c r="AA231" s="35">
        <f t="shared" si="296"/>
        <v>730.1</v>
      </c>
      <c r="AB231" s="35">
        <f t="shared" si="267"/>
        <v>1076.9</v>
      </c>
      <c r="AC231" s="35">
        <f t="shared" si="296"/>
        <v>574.9</v>
      </c>
      <c r="AD231" s="35">
        <f t="shared" si="296"/>
        <v>502</v>
      </c>
      <c r="AE231" s="85" t="e">
        <f t="shared" si="276"/>
        <v>#REF!</v>
      </c>
      <c r="AF231" s="85">
        <f>U231</f>
        <v>33358.49</v>
      </c>
      <c r="AG231" s="85" t="e">
        <f>AD231+AA231+#REF!</f>
        <v>#REF!</v>
      </c>
      <c r="AH231" s="88" t="e">
        <f>SUM(AH9,AH65,AH78,AH117,AH121,AH132,AH145,AH159,AH161,AH170,AH208,AH213,AH215,AH223,AH229)</f>
        <v>#REF!</v>
      </c>
    </row>
    <row r="234" spans="3:4">
      <c r="C234" s="131"/>
      <c r="D234" s="131"/>
    </row>
  </sheetData>
  <mergeCells count="31">
    <mergeCell ref="A2:AD2"/>
    <mergeCell ref="F4:R4"/>
    <mergeCell ref="S4:AD4"/>
    <mergeCell ref="AE4:AG4"/>
    <mergeCell ref="T5:AA5"/>
    <mergeCell ref="AB5:AD5"/>
    <mergeCell ref="T6:X6"/>
    <mergeCell ref="Y6:AA6"/>
    <mergeCell ref="U7:W7"/>
    <mergeCell ref="A4:A8"/>
    <mergeCell ref="B4:B8"/>
    <mergeCell ref="C4:C8"/>
    <mergeCell ref="D4:D8"/>
    <mergeCell ref="E4:E8"/>
    <mergeCell ref="F5:F8"/>
    <mergeCell ref="G5:G8"/>
    <mergeCell ref="S5:S8"/>
    <mergeCell ref="T7:T8"/>
    <mergeCell ref="X7:X8"/>
    <mergeCell ref="Y7:Y8"/>
    <mergeCell ref="Z7:Z8"/>
    <mergeCell ref="AA7:AA8"/>
    <mergeCell ref="AB6:AB8"/>
    <mergeCell ref="AC6:AC8"/>
    <mergeCell ref="AD6:AD8"/>
    <mergeCell ref="AE5:AE8"/>
    <mergeCell ref="AF5:AF8"/>
    <mergeCell ref="AG5:AG8"/>
    <mergeCell ref="AH4:AH8"/>
    <mergeCell ref="P5:R7"/>
    <mergeCell ref="H5:O7"/>
  </mergeCells>
  <pageMargins left="0.94375" right="0.313888888888889" top="0.471527777777778" bottom="0.511805555555556" header="0.357638888888889" footer="0.275"/>
  <pageSetup paperSize="8" scale="70" orientation="landscape" horizontalDpi="600"/>
  <headerFooter alignWithMargins="0" scaleWithDoc="0">
    <oddFooter>&amp;C&amp;"宋体"&amp;12第 &amp;P 页</oddFooter>
    <firstFooter>&amp;C&amp;"宋体"&amp;12 21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Define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2017-02-13T07:13:00Z</dcterms:created>
  <dcterms:modified xsi:type="dcterms:W3CDTF">2019-02-27T08:09:44Z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